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Temp\Rar$DIa0.830\"/>
    </mc:Choice>
  </mc:AlternateContent>
  <bookViews>
    <workbookView xWindow="0" yWindow="0" windowWidth="28800" windowHeight="124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N67" i="1" l="1"/>
  <c r="O67" i="1"/>
  <c r="P67" i="1"/>
  <c r="Q67" i="1"/>
  <c r="R67" i="1"/>
  <c r="S67" i="1"/>
  <c r="T67" i="1"/>
  <c r="M67" i="1"/>
  <c r="N62" i="1"/>
  <c r="O62" i="1"/>
  <c r="P62" i="1"/>
  <c r="Q62" i="1"/>
  <c r="R62" i="1"/>
  <c r="S62" i="1"/>
  <c r="T62" i="1"/>
  <c r="M62" i="1"/>
  <c r="N51" i="1"/>
  <c r="O51" i="1"/>
  <c r="P51" i="1"/>
  <c r="Q51" i="1"/>
  <c r="R51" i="1"/>
  <c r="S51" i="1"/>
  <c r="T51" i="1"/>
  <c r="M51" i="1"/>
  <c r="N41" i="1"/>
  <c r="O41" i="1"/>
  <c r="P41" i="1"/>
  <c r="Q41" i="1"/>
  <c r="R41" i="1"/>
  <c r="S41" i="1"/>
  <c r="T41" i="1"/>
  <c r="M41" i="1"/>
  <c r="H63" i="1" l="1"/>
  <c r="H52" i="1"/>
  <c r="H42" i="1"/>
  <c r="H35" i="1"/>
  <c r="T20" i="1" l="1"/>
  <c r="N20" i="1"/>
  <c r="M20" i="1"/>
  <c r="O20" i="1"/>
  <c r="I80" i="1" l="1"/>
  <c r="I79" i="1"/>
  <c r="I78" i="1"/>
  <c r="I75" i="1"/>
  <c r="T33" i="1"/>
  <c r="S33" i="1"/>
  <c r="G78" i="1" l="1"/>
  <c r="G79" i="1"/>
  <c r="G80" i="1"/>
  <c r="I77" i="1"/>
  <c r="I74" i="1"/>
  <c r="G74" i="1"/>
  <c r="G75" i="1"/>
  <c r="I73" i="1"/>
  <c r="I37" i="1"/>
  <c r="I38" i="1"/>
  <c r="I46" i="1"/>
  <c r="G46" i="1" s="1"/>
  <c r="I45" i="1"/>
  <c r="G45" i="1" s="1"/>
  <c r="I47" i="1"/>
  <c r="I61" i="1"/>
  <c r="G61" i="1" s="1"/>
  <c r="I57" i="1"/>
  <c r="G57" i="1" s="1"/>
  <c r="I50" i="1"/>
  <c r="G50" i="1" s="1"/>
  <c r="I39" i="1"/>
  <c r="G39" i="1" s="1"/>
  <c r="I40" i="1"/>
  <c r="G40" i="1" s="1"/>
  <c r="I60" i="1"/>
  <c r="G60" i="1" s="1"/>
  <c r="I49" i="1"/>
  <c r="G49" i="1" s="1"/>
  <c r="I65" i="1"/>
  <c r="I58" i="1"/>
  <c r="I48" i="1"/>
  <c r="G48" i="1" s="1"/>
  <c r="I66" i="1"/>
  <c r="G66" i="1" s="1"/>
  <c r="I59" i="1"/>
  <c r="I64" i="1"/>
  <c r="I54" i="1"/>
  <c r="I55" i="1"/>
  <c r="G55" i="1" s="1"/>
  <c r="I56" i="1"/>
  <c r="I53" i="1"/>
  <c r="I44" i="1"/>
  <c r="I43" i="1"/>
  <c r="G43" i="1" s="1"/>
  <c r="I36" i="1"/>
  <c r="I31" i="1"/>
  <c r="I32" i="1"/>
  <c r="G32" i="1" s="1"/>
  <c r="I27" i="1"/>
  <c r="G27" i="1" s="1"/>
  <c r="I28" i="1"/>
  <c r="I29" i="1"/>
  <c r="G29" i="1" s="1"/>
  <c r="I30" i="1"/>
  <c r="G30" i="1" s="1"/>
  <c r="I24" i="1"/>
  <c r="G24" i="1" s="1"/>
  <c r="I25" i="1"/>
  <c r="G25" i="1" s="1"/>
  <c r="I26" i="1"/>
  <c r="G26" i="1" s="1"/>
  <c r="I23" i="1"/>
  <c r="I19" i="1"/>
  <c r="G19" i="1" s="1"/>
  <c r="I18" i="1"/>
  <c r="I15" i="1"/>
  <c r="G15" i="1" s="1"/>
  <c r="I12" i="1"/>
  <c r="G12" i="1" s="1"/>
  <c r="I13" i="1"/>
  <c r="G13" i="1" s="1"/>
  <c r="I14" i="1"/>
  <c r="I11" i="1"/>
  <c r="G47" i="1"/>
  <c r="N81" i="1"/>
  <c r="O81" i="1"/>
  <c r="P81" i="1"/>
  <c r="Q81" i="1"/>
  <c r="R81" i="1"/>
  <c r="S81" i="1"/>
  <c r="T81" i="1"/>
  <c r="M81" i="1"/>
  <c r="N76" i="1"/>
  <c r="O76" i="1"/>
  <c r="P76" i="1"/>
  <c r="Q76" i="1"/>
  <c r="R76" i="1"/>
  <c r="S76" i="1"/>
  <c r="T76" i="1"/>
  <c r="M76" i="1"/>
  <c r="N68" i="1"/>
  <c r="O68" i="1"/>
  <c r="P68" i="1"/>
  <c r="Q68" i="1"/>
  <c r="R68" i="1"/>
  <c r="S68" i="1"/>
  <c r="T68" i="1"/>
  <c r="M68" i="1"/>
  <c r="N33" i="1"/>
  <c r="O33" i="1"/>
  <c r="P33" i="1"/>
  <c r="Q33" i="1"/>
  <c r="R33" i="1"/>
  <c r="M33" i="1"/>
  <c r="P20" i="1"/>
  <c r="Q20" i="1"/>
  <c r="R20" i="1"/>
  <c r="S20" i="1"/>
  <c r="R16" i="1"/>
  <c r="S16" i="1"/>
  <c r="T16" i="1"/>
  <c r="Q16" i="1"/>
  <c r="P16" i="1"/>
  <c r="O16" i="1"/>
  <c r="N16" i="1"/>
  <c r="M16" i="1"/>
  <c r="G59" i="1"/>
  <c r="G65" i="1"/>
  <c r="G58" i="1"/>
  <c r="G37" i="1"/>
  <c r="G38" i="1"/>
  <c r="G53" i="1"/>
  <c r="G54" i="1"/>
  <c r="G56" i="1"/>
  <c r="G44" i="1"/>
  <c r="H34" i="1"/>
  <c r="G28" i="1"/>
  <c r="G31" i="1"/>
  <c r="H22" i="1"/>
  <c r="H21" i="1" s="1"/>
  <c r="G18" i="1"/>
  <c r="H17" i="1"/>
  <c r="G11" i="1"/>
  <c r="G14" i="1"/>
  <c r="H10" i="1"/>
  <c r="I22" i="1" l="1"/>
  <c r="I63" i="1"/>
  <c r="G63" i="1" s="1"/>
  <c r="I17" i="1"/>
  <c r="I10" i="1"/>
  <c r="G23" i="1"/>
  <c r="I52" i="1"/>
  <c r="G52" i="1" s="1"/>
  <c r="I35" i="1"/>
  <c r="I42" i="1"/>
  <c r="G42" i="1" s="1"/>
  <c r="I72" i="1"/>
  <c r="G72" i="1" s="1"/>
  <c r="T69" i="1"/>
  <c r="G10" i="1"/>
  <c r="S69" i="1"/>
  <c r="Q69" i="1"/>
  <c r="P69" i="1"/>
  <c r="M69" i="1"/>
  <c r="R69" i="1"/>
  <c r="O69" i="1"/>
  <c r="N69" i="1"/>
  <c r="G73" i="1"/>
  <c r="I71" i="1"/>
  <c r="G71" i="1" s="1"/>
  <c r="H9" i="1"/>
  <c r="H69" i="1" s="1"/>
  <c r="G77" i="1"/>
  <c r="G17" i="1"/>
  <c r="G22" i="1"/>
  <c r="G35" i="1"/>
  <c r="I34" i="1" l="1"/>
  <c r="G34" i="1" l="1"/>
  <c r="I21" i="1"/>
  <c r="G21" i="1" l="1"/>
  <c r="I9" i="1"/>
  <c r="I69" i="1" l="1"/>
  <c r="G69" i="1" s="1"/>
  <c r="G9" i="1"/>
</calcChain>
</file>

<file path=xl/sharedStrings.xml><?xml version="1.0" encoding="utf-8"?>
<sst xmlns="http://schemas.openxmlformats.org/spreadsheetml/2006/main" count="183" uniqueCount="172">
  <si>
    <t>Индекс</t>
  </si>
  <si>
    <t>Элементы учебного процесса, учебные дисциплины</t>
  </si>
  <si>
    <t>Экзамены</t>
  </si>
  <si>
    <t>Зачёты</t>
  </si>
  <si>
    <t>Контр. работы</t>
  </si>
  <si>
    <t>Макс. учебная нагрузка</t>
  </si>
  <si>
    <t>Самост. учебная нагрузка</t>
  </si>
  <si>
    <t>Обязат. учебная нагрузка</t>
  </si>
  <si>
    <t>Всего</t>
  </si>
  <si>
    <t>В том числе</t>
  </si>
  <si>
    <t>1 сем.</t>
  </si>
  <si>
    <t xml:space="preserve">2 сем. </t>
  </si>
  <si>
    <t>3 сем.</t>
  </si>
  <si>
    <t>4 сем.</t>
  </si>
  <si>
    <t xml:space="preserve">5 сем. </t>
  </si>
  <si>
    <t>6 сем.</t>
  </si>
  <si>
    <t>7 сем.</t>
  </si>
  <si>
    <t>8 сем.</t>
  </si>
  <si>
    <t>Гр.</t>
  </si>
  <si>
    <t>М/гр.</t>
  </si>
  <si>
    <t>Инд.</t>
  </si>
  <si>
    <t>Обязательная часть циклов ОПОП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</si>
  <si>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</si>
  <si>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</si>
  <si>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</si>
  <si>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</si>
  <si>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</si>
  <si>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Психология общения</t>
  </si>
  <si>
    <t>ОГСЭ.03</t>
  </si>
  <si>
    <t>История</t>
  </si>
  <si>
    <t>ОГСЭ.04</t>
  </si>
  <si>
    <t xml:space="preserve">Иностранный язык </t>
  </si>
  <si>
    <t>2,4,8</t>
  </si>
  <si>
    <t>ОГСЭ.05</t>
  </si>
  <si>
    <t>Физическая культура</t>
  </si>
  <si>
    <t>Недельная нагрузка студента по циклу</t>
  </si>
  <si>
    <t>ЕН.00</t>
  </si>
  <si>
    <t>Математический и общий естественно-научный цикл</t>
  </si>
  <si>
    <t>ЕН.01</t>
  </si>
  <si>
    <t xml:space="preserve">Информатика и информационно-коммуникационные технологии (ИКТ) </t>
  </si>
  <si>
    <t>ЕН.02</t>
  </si>
  <si>
    <t>Компьютерные технологии  в музыке</t>
  </si>
  <si>
    <t>П.00</t>
  </si>
  <si>
    <t>Профессиональный цикл</t>
  </si>
  <si>
    <t>ОП.00</t>
  </si>
  <si>
    <t>Общепрофессиональные дисциплины</t>
  </si>
  <si>
    <t>ОП.01.</t>
  </si>
  <si>
    <t>Педагогика</t>
  </si>
  <si>
    <t>ОП.02.</t>
  </si>
  <si>
    <t>Психология</t>
  </si>
  <si>
    <t>ОП.03.</t>
  </si>
  <si>
    <t>Возрастная анатомия, физиология, гигиена</t>
  </si>
  <si>
    <t>ОП.04.</t>
  </si>
  <si>
    <t>Правовое обеспечение профессиональной деятельности</t>
  </si>
  <si>
    <t>ОП.05.</t>
  </si>
  <si>
    <t>История музыки и музыкальная литература</t>
  </si>
  <si>
    <t>ОП.06.</t>
  </si>
  <si>
    <t>Элементарная теория музыки, гармония</t>
  </si>
  <si>
    <t>ОП.07.</t>
  </si>
  <si>
    <t>Анализ музыкальных произведений</t>
  </si>
  <si>
    <t>ОП.08.</t>
  </si>
  <si>
    <t>Сольфеджио</t>
  </si>
  <si>
    <t>ОП.09.</t>
  </si>
  <si>
    <t>Ритмика и основы хореографии</t>
  </si>
  <si>
    <t>ОП.10.</t>
  </si>
  <si>
    <t>Безопасность жизнедеятельности</t>
  </si>
  <si>
    <t>ПМ.00</t>
  </si>
  <si>
    <t>Профессиональные модули</t>
  </si>
  <si>
    <t>ПМ.01</t>
  </si>
  <si>
    <t>Организация музыкальных занятий и музыкального досуга в дошкольных образовательных учреждениях</t>
  </si>
  <si>
    <t>МДК.01.01.</t>
  </si>
  <si>
    <t>Недельная нагрузка студента по модулю</t>
  </si>
  <si>
    <t>ПМ.02</t>
  </si>
  <si>
    <t>Преподавание музыки и организация внеурочных музыкальных мероприятий в общеобразовательных учреждениях</t>
  </si>
  <si>
    <t>МДК.02.01.</t>
  </si>
  <si>
    <t>Теоретические и методические основы музыкального образования детей в общеобразовательных учреждениях</t>
  </si>
  <si>
    <t>МДК.02.02.</t>
  </si>
  <si>
    <t>Теория и методика организации деятельности школьного самодеятельного музыкального объединения</t>
  </si>
  <si>
    <t>ПМ.03</t>
  </si>
  <si>
    <t>Педагогическая музыкально-исполнительская деятельность</t>
  </si>
  <si>
    <t>МДК.03.01.</t>
  </si>
  <si>
    <t>Вокальный класс</t>
  </si>
  <si>
    <t>МДК.03.02.</t>
  </si>
  <si>
    <t>Хоровой класс и управление хором</t>
  </si>
  <si>
    <t>МДК.03.03.</t>
  </si>
  <si>
    <t>Музыкально-инструментальный класс</t>
  </si>
  <si>
    <t>2,4,6</t>
  </si>
  <si>
    <t>МДК.03.04.</t>
  </si>
  <si>
    <t>Аранжировка музыкальных произведений</t>
  </si>
  <si>
    <t>ПМ.04</t>
  </si>
  <si>
    <t>Методическое обеспечение процесса музыкального образования</t>
  </si>
  <si>
    <t>МДК.04.01.</t>
  </si>
  <si>
    <t>Теоретические и прикладные аспекты методической работы учителя музыки и музыкального руководителя</t>
  </si>
  <si>
    <t>Аккомпанемент</t>
  </si>
  <si>
    <t>Импровизация</t>
  </si>
  <si>
    <t>Детская музыкальная литература</t>
  </si>
  <si>
    <t>Основы работы с текстом</t>
  </si>
  <si>
    <t>Дополнительный инструмент</t>
  </si>
  <si>
    <t>Музыкальная грамота</t>
  </si>
  <si>
    <t>Коррекционная и специальная педагогика</t>
  </si>
  <si>
    <t>Дирижирование</t>
  </si>
  <si>
    <t>Народная музыкальная культура</t>
  </si>
  <si>
    <t>Детский музыкальный фольклор (игровой, потешный, календарный)</t>
  </si>
  <si>
    <t>Изучение детского песенного репертуара</t>
  </si>
  <si>
    <t>Методика организации детских праздников</t>
  </si>
  <si>
    <t>Методика организации детского оркестра</t>
  </si>
  <si>
    <t>Вокальный ансамбль</t>
  </si>
  <si>
    <t>Чтение с листа</t>
  </si>
  <si>
    <t>Недельная нагрузка студента по вариативной части циклов ОПОП</t>
  </si>
  <si>
    <t>Всего часов обучения по циклам ОПОП</t>
  </si>
  <si>
    <t>Максимальный объем учебной нагрузки</t>
  </si>
  <si>
    <t>УП.00</t>
  </si>
  <si>
    <t>Учебная практика</t>
  </si>
  <si>
    <t>УП.01</t>
  </si>
  <si>
    <t>Музыкальные занятия в дошкольных образовательных  учреждениях</t>
  </si>
  <si>
    <t>УП.02</t>
  </si>
  <si>
    <t>Уроки музыки в общеобразовательных учреждениях</t>
  </si>
  <si>
    <t>УП.03</t>
  </si>
  <si>
    <t>Организация школьной самодеятельности</t>
  </si>
  <si>
    <t>Недельная нагрузка студента по учебной практике</t>
  </si>
  <si>
    <t>ПП.00</t>
  </si>
  <si>
    <t>ПП.01</t>
  </si>
  <si>
    <t>Работа с хором</t>
  </si>
  <si>
    <t>ПП.02</t>
  </si>
  <si>
    <t>Организация детских праздников</t>
  </si>
  <si>
    <t>ПП.03</t>
  </si>
  <si>
    <t>Недельная нагрузка студента по производственной практике</t>
  </si>
  <si>
    <t>ПДП.00</t>
  </si>
  <si>
    <t>Производственная практика (преддипломная)</t>
  </si>
  <si>
    <t>4 нед.</t>
  </si>
  <si>
    <t>ПА.00</t>
  </si>
  <si>
    <t>Промежуточная аттестация</t>
  </si>
  <si>
    <t>ГИА.00</t>
  </si>
  <si>
    <t>Государственная (итоговая) аттестация</t>
  </si>
  <si>
    <t xml:space="preserve">ГИА.01 </t>
  </si>
  <si>
    <t>Подготовка выпускной квалификационной работы</t>
  </si>
  <si>
    <t xml:space="preserve">ГИА.02 </t>
  </si>
  <si>
    <t>Защита выпускной квалификационной работы</t>
  </si>
  <si>
    <t>2 нед.</t>
  </si>
  <si>
    <t>ГИА.03</t>
  </si>
  <si>
    <t>Государственный экзамен</t>
  </si>
  <si>
    <t>1 нед.</t>
  </si>
  <si>
    <t>Всего форм контроля:</t>
  </si>
  <si>
    <t>Экз.</t>
  </si>
  <si>
    <t>Зач</t>
  </si>
  <si>
    <t>К. раб</t>
  </si>
  <si>
    <t>Хороведение</t>
  </si>
  <si>
    <t>Работа с аудиторией</t>
  </si>
  <si>
    <t>2,4,7,8</t>
  </si>
  <si>
    <t>3,5,8</t>
  </si>
  <si>
    <t>3,5,7</t>
  </si>
  <si>
    <t>4,6,8</t>
  </si>
  <si>
    <t> 7</t>
  </si>
  <si>
    <t> 2,4</t>
  </si>
  <si>
    <t>5,7 </t>
  </si>
  <si>
    <t>1,3,5,6</t>
  </si>
  <si>
    <t>2 </t>
  </si>
  <si>
    <t>4 </t>
  </si>
  <si>
    <t> 2,4,6</t>
  </si>
  <si>
    <t>8 </t>
  </si>
  <si>
    <t>5, 8</t>
  </si>
  <si>
    <t>Распределение обязательных учебных занятий по курсам и семестрам</t>
  </si>
  <si>
    <t>0 </t>
  </si>
  <si>
    <t xml:space="preserve"> 11 нед.</t>
  </si>
  <si>
    <t>Производственная практика (учебная и по профилю специальности)</t>
  </si>
  <si>
    <t>Практика по профилю специальности</t>
  </si>
  <si>
    <t>Организация детского оркестра</t>
  </si>
  <si>
    <t>Теоретические и методические основы музыкального образования детей в дошкольных образовательных учреждениях</t>
  </si>
  <si>
    <t xml:space="preserve">УЧЕБНЫЙ ПЛАН   </t>
  </si>
  <si>
    <r>
      <t xml:space="preserve">специальность:    </t>
    </r>
    <r>
      <rPr>
        <u/>
        <sz val="12"/>
        <color theme="1"/>
        <rFont val="Times New Roman"/>
        <family val="1"/>
        <charset val="204"/>
      </rPr>
      <t xml:space="preserve"> 53.02.01   «Музыкальное образование»</t>
    </r>
  </si>
  <si>
    <t>(код и наименование)</t>
  </si>
  <si>
    <t>3г. 10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</si>
</sst>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1"/>
  <sheetViews>
    <sheetView tabSelected="1" workbookViewId="0">
      <selection activeCell="D14" sqref="D14"/>
    </sheetView>
  </sheetViews>
  <sheetFormatPr defaultRowHeight="14.25" customHeight="1" x14ac:dyDescent="0.2"/>
  <cols>
    <col min="1" max="1" width="5.85546875" style="1" customWidth="1"/>
    <col min="2" max="2" width="9.85546875" style="2" bestFit="1" customWidth="1"/>
    <col min="3" max="3" width="25.7109375" style="1" customWidth="1"/>
    <col min="4" max="4" width="9.140625" style="2" bestFit="1" customWidth="1"/>
    <col min="5" max="5" width="6.7109375" style="2" bestFit="1" customWidth="1"/>
    <col min="6" max="6" width="6.85546875" style="2" bestFit="1" customWidth="1"/>
    <col min="7" max="8" width="8" style="2" bestFit="1" customWidth="1"/>
    <col min="9" max="9" width="7.140625" style="2" bestFit="1" customWidth="1"/>
    <col min="10" max="10" width="5.140625" style="2" customWidth="1"/>
    <col min="11" max="11" width="5.42578125" style="2" bestFit="1" customWidth="1"/>
    <col min="12" max="12" width="4.5703125" style="2" bestFit="1" customWidth="1"/>
    <col min="13" max="14" width="6.28515625" style="2" bestFit="1" customWidth="1"/>
    <col min="15" max="15" width="6.7109375" style="2" customWidth="1"/>
    <col min="16" max="16" width="6.28515625" style="2" bestFit="1" customWidth="1"/>
    <col min="17" max="17" width="6.7109375" style="2" bestFit="1" customWidth="1"/>
    <col min="18" max="18" width="6.42578125" style="2" customWidth="1"/>
    <col min="19" max="19" width="6.28515625" style="2" bestFit="1" customWidth="1"/>
    <col min="20" max="20" width="6.42578125" style="2" customWidth="1"/>
    <col min="21" max="21" width="6.140625" style="1" bestFit="1" customWidth="1"/>
    <col min="22" max="16384" width="9.140625" style="1"/>
  </cols>
  <sheetData>
    <row r="1" spans="2:20" ht="14.25" customHeight="1" x14ac:dyDescent="0.2">
      <c r="E1" s="20" t="s">
        <v>168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2:20" ht="14.25" customHeight="1" x14ac:dyDescent="0.2">
      <c r="E2" s="22" t="s">
        <v>169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 t="s">
        <v>171</v>
      </c>
    </row>
    <row r="3" spans="2:20" ht="14.25" customHeight="1" x14ac:dyDescent="0.2">
      <c r="E3" s="19" t="s">
        <v>170</v>
      </c>
    </row>
    <row r="4" spans="2:20" ht="9" customHeight="1" x14ac:dyDescent="0.2">
      <c r="E4" s="19"/>
    </row>
    <row r="5" spans="2:20" s="2" customFormat="1" ht="26.25" customHeight="1" x14ac:dyDescent="0.25">
      <c r="B5" s="12" t="s">
        <v>0</v>
      </c>
      <c r="C5" s="8" t="s">
        <v>1</v>
      </c>
      <c r="D5" s="12" t="s">
        <v>2</v>
      </c>
      <c r="E5" s="12" t="s">
        <v>3</v>
      </c>
      <c r="F5" s="12" t="s">
        <v>4</v>
      </c>
      <c r="G5" s="12" t="s">
        <v>5</v>
      </c>
      <c r="H5" s="12" t="s">
        <v>6</v>
      </c>
      <c r="I5" s="23" t="s">
        <v>7</v>
      </c>
      <c r="J5" s="23"/>
      <c r="K5" s="23"/>
      <c r="L5" s="23"/>
      <c r="M5" s="24" t="s">
        <v>161</v>
      </c>
      <c r="N5" s="24"/>
      <c r="O5" s="24"/>
      <c r="P5" s="24"/>
      <c r="Q5" s="24"/>
      <c r="R5" s="24"/>
      <c r="S5" s="24"/>
      <c r="T5" s="24"/>
    </row>
    <row r="6" spans="2:20" s="2" customFormat="1" ht="14.25" customHeight="1" x14ac:dyDescent="0.25">
      <c r="B6" s="12"/>
      <c r="C6" s="12"/>
      <c r="D6" s="3"/>
      <c r="E6" s="3"/>
      <c r="F6" s="12"/>
      <c r="G6" s="12"/>
      <c r="H6" s="12"/>
      <c r="I6" s="12" t="s">
        <v>8</v>
      </c>
      <c r="J6" s="23" t="s">
        <v>9</v>
      </c>
      <c r="K6" s="23"/>
      <c r="L6" s="23"/>
      <c r="M6" s="12" t="s">
        <v>10</v>
      </c>
      <c r="N6" s="12" t="s">
        <v>11</v>
      </c>
      <c r="O6" s="12" t="s">
        <v>12</v>
      </c>
      <c r="P6" s="12" t="s">
        <v>13</v>
      </c>
      <c r="Q6" s="12" t="s">
        <v>14</v>
      </c>
      <c r="R6" s="12" t="s">
        <v>15</v>
      </c>
      <c r="S6" s="12" t="s">
        <v>16</v>
      </c>
      <c r="T6" s="12" t="s">
        <v>17</v>
      </c>
    </row>
    <row r="7" spans="2:20" s="2" customFormat="1" ht="14.25" customHeight="1" x14ac:dyDescent="0.25">
      <c r="B7" s="12"/>
      <c r="C7" s="12"/>
      <c r="D7" s="12"/>
      <c r="E7" s="12"/>
      <c r="F7" s="12"/>
      <c r="G7" s="12"/>
      <c r="H7" s="12"/>
      <c r="I7" s="12"/>
      <c r="J7" s="12" t="s">
        <v>18</v>
      </c>
      <c r="K7" s="12" t="s">
        <v>19</v>
      </c>
      <c r="L7" s="12" t="s">
        <v>20</v>
      </c>
      <c r="M7" s="12">
        <v>16</v>
      </c>
      <c r="N7" s="12">
        <v>20</v>
      </c>
      <c r="O7" s="12">
        <v>16</v>
      </c>
      <c r="P7" s="12">
        <v>20</v>
      </c>
      <c r="Q7" s="12">
        <v>16</v>
      </c>
      <c r="R7" s="12">
        <v>20</v>
      </c>
      <c r="S7" s="12">
        <v>16</v>
      </c>
      <c r="T7" s="12">
        <v>19</v>
      </c>
    </row>
    <row r="8" spans="2:20" s="2" customFormat="1" ht="7.5" customHeight="1" x14ac:dyDescent="0.25">
      <c r="B8" s="4">
        <v>1</v>
      </c>
      <c r="C8" s="4">
        <v>2</v>
      </c>
      <c r="D8" s="4">
        <v>3</v>
      </c>
      <c r="E8" s="4">
        <v>4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</row>
    <row r="9" spans="2:20" ht="22.5" customHeight="1" x14ac:dyDescent="0.2">
      <c r="B9" s="4"/>
      <c r="C9" s="9" t="s">
        <v>21</v>
      </c>
      <c r="D9" s="4"/>
      <c r="E9" s="4"/>
      <c r="F9" s="4"/>
      <c r="G9" s="4">
        <f>I9+H9</f>
        <v>7128</v>
      </c>
      <c r="H9" s="4">
        <f>H10+H17+H21</f>
        <v>2385</v>
      </c>
      <c r="I9" s="4">
        <f>I10+I17+I21</f>
        <v>4743</v>
      </c>
      <c r="J9" s="4"/>
      <c r="K9" s="4"/>
      <c r="L9" s="4"/>
      <c r="M9" s="12"/>
      <c r="N9" s="12"/>
      <c r="O9" s="12"/>
      <c r="P9" s="12"/>
      <c r="Q9" s="12"/>
      <c r="R9" s="12"/>
      <c r="S9" s="12"/>
      <c r="T9" s="12"/>
    </row>
    <row r="10" spans="2:20" ht="39" customHeight="1" x14ac:dyDescent="0.2">
      <c r="B10" s="4" t="s">
        <v>22</v>
      </c>
      <c r="C10" s="9" t="s">
        <v>23</v>
      </c>
      <c r="D10" s="4"/>
      <c r="E10" s="4"/>
      <c r="F10" s="4"/>
      <c r="G10" s="4">
        <f t="shared" ref="G10:G15" si="0">H10+I10</f>
        <v>1008</v>
      </c>
      <c r="H10" s="4">
        <f>H11+H12+H13+H14+H15</f>
        <v>336</v>
      </c>
      <c r="I10" s="4">
        <f>I11+I12+I13+I14+I15</f>
        <v>672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2:20" ht="14.25" customHeight="1" x14ac:dyDescent="0.2">
      <c r="B11" s="12" t="s">
        <v>24</v>
      </c>
      <c r="C11" s="8" t="s">
        <v>25</v>
      </c>
      <c r="D11" s="12">
        <v>5</v>
      </c>
      <c r="E11" s="12"/>
      <c r="F11" s="12"/>
      <c r="G11" s="12">
        <f t="shared" si="0"/>
        <v>62</v>
      </c>
      <c r="H11" s="12">
        <v>14</v>
      </c>
      <c r="I11" s="12">
        <f>M11*$M$7+N11*$N$7+O11*$O$7+P11*$P$7+Q11*$Q$7+R11*$R$7+S11*$S$7+T11*$T$7</f>
        <v>48</v>
      </c>
      <c r="J11" s="12">
        <v>48</v>
      </c>
      <c r="K11" s="12"/>
      <c r="L11" s="12"/>
      <c r="M11" s="12"/>
      <c r="N11" s="12"/>
      <c r="O11" s="12"/>
      <c r="P11" s="12"/>
      <c r="Q11" s="12">
        <v>3</v>
      </c>
      <c r="R11" s="12"/>
      <c r="S11" s="12"/>
      <c r="T11" s="12"/>
    </row>
    <row r="12" spans="2:20" ht="14.25" customHeight="1" x14ac:dyDescent="0.2">
      <c r="B12" s="12" t="s">
        <v>26</v>
      </c>
      <c r="C12" s="8" t="s">
        <v>27</v>
      </c>
      <c r="D12" s="12"/>
      <c r="E12" s="12" t="s">
        <v>152</v>
      </c>
      <c r="F12" s="12"/>
      <c r="G12" s="12">
        <f t="shared" si="0"/>
        <v>60</v>
      </c>
      <c r="H12" s="12">
        <v>12</v>
      </c>
      <c r="I12" s="16">
        <f t="shared" ref="I12:I14" si="1">M12*$M$7+N12*$N$7+O12*$O$7+P12*$P$7+Q12*$Q$7+R12*$R$7+S12*$S$7+T12*$T$7</f>
        <v>48</v>
      </c>
      <c r="J12" s="12">
        <v>48</v>
      </c>
      <c r="K12" s="12"/>
      <c r="L12" s="12"/>
      <c r="M12" s="12"/>
      <c r="N12" s="12"/>
      <c r="O12" s="12"/>
      <c r="P12" s="12"/>
      <c r="Q12" s="12"/>
      <c r="R12" s="12"/>
      <c r="S12" s="12">
        <v>3</v>
      </c>
      <c r="T12" s="12"/>
    </row>
    <row r="13" spans="2:20" ht="14.25" customHeight="1" x14ac:dyDescent="0.2">
      <c r="B13" s="12" t="s">
        <v>28</v>
      </c>
      <c r="C13" s="8" t="s">
        <v>29</v>
      </c>
      <c r="D13" s="12">
        <v>3</v>
      </c>
      <c r="E13" s="12"/>
      <c r="F13" s="12"/>
      <c r="G13" s="12">
        <f t="shared" si="0"/>
        <v>60</v>
      </c>
      <c r="H13" s="12">
        <v>12</v>
      </c>
      <c r="I13" s="16">
        <f t="shared" si="1"/>
        <v>48</v>
      </c>
      <c r="J13" s="12">
        <v>48</v>
      </c>
      <c r="K13" s="12"/>
      <c r="L13" s="12"/>
      <c r="M13" s="12"/>
      <c r="N13" s="12"/>
      <c r="O13" s="12">
        <v>3</v>
      </c>
      <c r="P13" s="12"/>
      <c r="Q13" s="12"/>
      <c r="R13" s="12"/>
      <c r="S13" s="12"/>
      <c r="T13" s="12"/>
    </row>
    <row r="14" spans="2:20" ht="14.25" customHeight="1" x14ac:dyDescent="0.2">
      <c r="B14" s="12" t="s">
        <v>30</v>
      </c>
      <c r="C14" s="8" t="s">
        <v>31</v>
      </c>
      <c r="D14" s="12" t="s">
        <v>32</v>
      </c>
      <c r="E14" s="12"/>
      <c r="F14" s="12"/>
      <c r="G14" s="12">
        <f t="shared" si="0"/>
        <v>298</v>
      </c>
      <c r="H14" s="12">
        <v>36</v>
      </c>
      <c r="I14" s="16">
        <f t="shared" si="1"/>
        <v>262</v>
      </c>
      <c r="J14" s="12"/>
      <c r="K14" s="12">
        <v>262</v>
      </c>
      <c r="L14" s="12"/>
      <c r="M14" s="12">
        <v>1.5</v>
      </c>
      <c r="N14" s="12">
        <v>2</v>
      </c>
      <c r="O14" s="12">
        <v>1.5</v>
      </c>
      <c r="P14" s="12">
        <v>2</v>
      </c>
      <c r="Q14" s="12">
        <v>2</v>
      </c>
      <c r="R14" s="12">
        <v>2</v>
      </c>
      <c r="S14" s="12">
        <v>1.5</v>
      </c>
      <c r="T14" s="12">
        <v>2</v>
      </c>
    </row>
    <row r="15" spans="2:20" ht="14.25" customHeight="1" x14ac:dyDescent="0.2">
      <c r="B15" s="12" t="s">
        <v>33</v>
      </c>
      <c r="C15" s="8" t="s">
        <v>34</v>
      </c>
      <c r="D15" s="12"/>
      <c r="E15" s="12"/>
      <c r="F15" s="12"/>
      <c r="G15" s="12">
        <f t="shared" si="0"/>
        <v>528</v>
      </c>
      <c r="H15" s="12">
        <v>262</v>
      </c>
      <c r="I15" s="16">
        <f>M15*$M$7+N15*$N$7+O15*$O$7+P15*$P$7+Q15*$Q$7+R15*$R$7+S15*$S$7+T15*$T$7</f>
        <v>266</v>
      </c>
      <c r="J15" s="12">
        <v>266</v>
      </c>
      <c r="K15" s="12"/>
      <c r="L15" s="12"/>
      <c r="M15" s="12">
        <v>2</v>
      </c>
      <c r="N15" s="12">
        <v>1.5</v>
      </c>
      <c r="O15" s="12">
        <v>2</v>
      </c>
      <c r="P15" s="12">
        <v>1.5</v>
      </c>
      <c r="Q15" s="12">
        <v>2</v>
      </c>
      <c r="R15" s="12">
        <v>2</v>
      </c>
      <c r="S15" s="12">
        <v>2</v>
      </c>
      <c r="T15" s="12">
        <v>2</v>
      </c>
    </row>
    <row r="16" spans="2:20" ht="29.25" customHeight="1" x14ac:dyDescent="0.2">
      <c r="B16" s="12"/>
      <c r="C16" s="10" t="s">
        <v>35</v>
      </c>
      <c r="D16" s="12"/>
      <c r="E16" s="12"/>
      <c r="F16" s="12"/>
      <c r="G16" s="12"/>
      <c r="H16" s="12"/>
      <c r="I16" s="12"/>
      <c r="J16" s="12"/>
      <c r="K16" s="12"/>
      <c r="L16" s="12"/>
      <c r="M16" s="4">
        <f t="shared" ref="M16:T16" si="2">SUM(M11:M15)</f>
        <v>3.5</v>
      </c>
      <c r="N16" s="4">
        <f t="shared" si="2"/>
        <v>3.5</v>
      </c>
      <c r="O16" s="4">
        <f t="shared" si="2"/>
        <v>6.5</v>
      </c>
      <c r="P16" s="4">
        <f t="shared" si="2"/>
        <v>3.5</v>
      </c>
      <c r="Q16" s="4">
        <f t="shared" si="2"/>
        <v>7</v>
      </c>
      <c r="R16" s="4">
        <f t="shared" si="2"/>
        <v>4</v>
      </c>
      <c r="S16" s="4">
        <f t="shared" si="2"/>
        <v>6.5</v>
      </c>
      <c r="T16" s="4">
        <f t="shared" si="2"/>
        <v>4</v>
      </c>
    </row>
    <row r="17" spans="2:20" ht="29.25" customHeight="1" x14ac:dyDescent="0.2">
      <c r="B17" s="4" t="s">
        <v>36</v>
      </c>
      <c r="C17" s="9" t="s">
        <v>37</v>
      </c>
      <c r="D17" s="4"/>
      <c r="E17" s="4"/>
      <c r="F17" s="4"/>
      <c r="G17" s="4">
        <f>H17+I17</f>
        <v>186</v>
      </c>
      <c r="H17" s="4">
        <f>H18+H19</f>
        <v>62</v>
      </c>
      <c r="I17" s="4">
        <f>I18+I19</f>
        <v>124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0" ht="53.25" customHeight="1" x14ac:dyDescent="0.2">
      <c r="B18" s="12" t="s">
        <v>38</v>
      </c>
      <c r="C18" s="8" t="s">
        <v>39</v>
      </c>
      <c r="D18" s="12"/>
      <c r="E18" s="12"/>
      <c r="F18" s="12" t="s">
        <v>153</v>
      </c>
      <c r="G18" s="12">
        <f>H18+I18</f>
        <v>51</v>
      </c>
      <c r="H18" s="12">
        <v>15</v>
      </c>
      <c r="I18" s="16">
        <f>M18*$M$7+N18*$N$7+O18*$O$7+P18*$P$7+Q18*$Q$7+R18*$R$7+S18*$S$7+T18*$T$7</f>
        <v>36</v>
      </c>
      <c r="J18" s="12"/>
      <c r="K18" s="12">
        <v>36</v>
      </c>
      <c r="L18" s="12"/>
      <c r="M18" s="12"/>
      <c r="N18" s="12"/>
      <c r="O18" s="12">
        <v>1</v>
      </c>
      <c r="P18" s="12">
        <v>1</v>
      </c>
      <c r="Q18" s="12"/>
      <c r="R18" s="12"/>
      <c r="S18" s="12"/>
      <c r="T18" s="12"/>
    </row>
    <row r="19" spans="2:20" ht="28.5" customHeight="1" x14ac:dyDescent="0.2">
      <c r="B19" s="12" t="s">
        <v>40</v>
      </c>
      <c r="C19" s="8" t="s">
        <v>41</v>
      </c>
      <c r="D19" s="12"/>
      <c r="E19" s="12"/>
      <c r="F19" s="12" t="s">
        <v>154</v>
      </c>
      <c r="G19" s="12">
        <f>H19+I19</f>
        <v>135</v>
      </c>
      <c r="H19" s="12">
        <v>47</v>
      </c>
      <c r="I19" s="16">
        <f>M19*$M$7+N19*$N$7+O19*$O$7+P19*$P$7+Q19*$Q$7+R19*$R$7+S19*$S$7+T19*$T$7</f>
        <v>88</v>
      </c>
      <c r="J19" s="12"/>
      <c r="K19" s="12">
        <v>88</v>
      </c>
      <c r="L19" s="12"/>
      <c r="M19" s="12"/>
      <c r="N19" s="12"/>
      <c r="O19" s="12">
        <v>1</v>
      </c>
      <c r="P19" s="12">
        <v>1</v>
      </c>
      <c r="Q19" s="12">
        <v>1</v>
      </c>
      <c r="R19" s="12">
        <v>1</v>
      </c>
      <c r="S19" s="12">
        <v>1</v>
      </c>
      <c r="T19" s="12"/>
    </row>
    <row r="20" spans="2:20" ht="28.5" customHeight="1" x14ac:dyDescent="0.2">
      <c r="B20" s="12"/>
      <c r="C20" s="10" t="s">
        <v>35</v>
      </c>
      <c r="D20" s="12"/>
      <c r="E20" s="12"/>
      <c r="F20" s="12"/>
      <c r="G20" s="12"/>
      <c r="H20" s="12"/>
      <c r="I20" s="12"/>
      <c r="J20" s="12"/>
      <c r="K20" s="12"/>
      <c r="L20" s="12"/>
      <c r="M20" s="4">
        <f t="shared" ref="M20:T20" si="3">SUM(M18:M19)</f>
        <v>0</v>
      </c>
      <c r="N20" s="4">
        <f t="shared" si="3"/>
        <v>0</v>
      </c>
      <c r="O20" s="4">
        <f t="shared" si="3"/>
        <v>2</v>
      </c>
      <c r="P20" s="4">
        <f t="shared" si="3"/>
        <v>2</v>
      </c>
      <c r="Q20" s="4">
        <f t="shared" si="3"/>
        <v>1</v>
      </c>
      <c r="R20" s="4">
        <f t="shared" si="3"/>
        <v>1</v>
      </c>
      <c r="S20" s="4">
        <f t="shared" si="3"/>
        <v>1</v>
      </c>
      <c r="T20" s="4">
        <f t="shared" si="3"/>
        <v>0</v>
      </c>
    </row>
    <row r="21" spans="2:20" ht="14.25" customHeight="1" x14ac:dyDescent="0.2">
      <c r="B21" s="4" t="s">
        <v>42</v>
      </c>
      <c r="C21" s="9" t="s">
        <v>43</v>
      </c>
      <c r="D21" s="4"/>
      <c r="E21" s="4"/>
      <c r="F21" s="4"/>
      <c r="G21" s="4">
        <f>I21+H21</f>
        <v>5934</v>
      </c>
      <c r="H21" s="4">
        <f>H22+H34</f>
        <v>1987</v>
      </c>
      <c r="I21" s="4">
        <f>I22+I34</f>
        <v>3947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2:20" ht="28.5" customHeight="1" x14ac:dyDescent="0.2">
      <c r="B22" s="4" t="s">
        <v>44</v>
      </c>
      <c r="C22" s="9" t="s">
        <v>45</v>
      </c>
      <c r="D22" s="4"/>
      <c r="E22" s="4"/>
      <c r="F22" s="4"/>
      <c r="G22" s="4">
        <f>H22+I22</f>
        <v>1494</v>
      </c>
      <c r="H22" s="4">
        <f>H23+H24+H25+H26+H27+H28+H29+H30+H31+H32</f>
        <v>498</v>
      </c>
      <c r="I22" s="4">
        <f>I23+I24+I25+I26+I27+I28+I29+I30+I31+I32</f>
        <v>996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2:20" ht="14.25" customHeight="1" x14ac:dyDescent="0.2">
      <c r="B23" s="12" t="s">
        <v>46</v>
      </c>
      <c r="C23" s="8" t="s">
        <v>47</v>
      </c>
      <c r="D23" s="12">
        <v>6</v>
      </c>
      <c r="E23" s="12"/>
      <c r="F23" s="12"/>
      <c r="G23" s="12">
        <f t="shared" ref="G23:G32" si="4">H23+I23</f>
        <v>140</v>
      </c>
      <c r="H23" s="12">
        <v>68</v>
      </c>
      <c r="I23" s="12">
        <f>M23*$M$7+N23*$N$7+O23*$O$7+P23*$P$7+Q23*$Q$7+R23*$R$7+S23*$S$7+T23*$T$7</f>
        <v>72</v>
      </c>
      <c r="J23" s="12">
        <v>72</v>
      </c>
      <c r="K23" s="12"/>
      <c r="L23" s="12"/>
      <c r="M23" s="3"/>
      <c r="N23" s="3"/>
      <c r="O23" s="12">
        <v>2</v>
      </c>
      <c r="P23" s="12">
        <v>2</v>
      </c>
      <c r="Q23" s="12"/>
      <c r="R23" s="12"/>
      <c r="S23" s="12"/>
      <c r="T23" s="12"/>
    </row>
    <row r="24" spans="2:20" ht="14.25" customHeight="1" x14ac:dyDescent="0.2">
      <c r="B24" s="12" t="s">
        <v>48</v>
      </c>
      <c r="C24" s="8" t="s">
        <v>49</v>
      </c>
      <c r="D24" s="12">
        <v>2</v>
      </c>
      <c r="E24" s="3"/>
      <c r="F24" s="12"/>
      <c r="G24" s="12">
        <f t="shared" si="4"/>
        <v>98</v>
      </c>
      <c r="H24" s="12">
        <v>26</v>
      </c>
      <c r="I24" s="16">
        <f t="shared" ref="I24:I32" si="5">M24*$M$7+N24*$N$7+O24*$O$7+P24*$P$7+Q24*$Q$7+R24*$R$7+S24*$S$7+T24*$T$7</f>
        <v>72</v>
      </c>
      <c r="J24" s="12">
        <v>72</v>
      </c>
      <c r="K24" s="12"/>
      <c r="L24" s="12"/>
      <c r="M24" s="12">
        <v>2</v>
      </c>
      <c r="N24" s="12">
        <v>2</v>
      </c>
      <c r="O24" s="12"/>
      <c r="P24" s="12"/>
      <c r="Q24" s="3"/>
      <c r="R24" s="3"/>
      <c r="S24" s="12"/>
      <c r="T24" s="12"/>
    </row>
    <row r="25" spans="2:20" ht="28.5" customHeight="1" x14ac:dyDescent="0.2">
      <c r="B25" s="12" t="s">
        <v>50</v>
      </c>
      <c r="C25" s="8" t="s">
        <v>51</v>
      </c>
      <c r="D25" s="12"/>
      <c r="E25" s="12">
        <v>2</v>
      </c>
      <c r="F25" s="12"/>
      <c r="G25" s="12">
        <f t="shared" si="4"/>
        <v>96</v>
      </c>
      <c r="H25" s="12">
        <v>60</v>
      </c>
      <c r="I25" s="16">
        <f t="shared" si="5"/>
        <v>36</v>
      </c>
      <c r="J25" s="12">
        <v>36</v>
      </c>
      <c r="K25" s="12"/>
      <c r="L25" s="12"/>
      <c r="M25" s="12">
        <v>1</v>
      </c>
      <c r="N25" s="12">
        <v>1</v>
      </c>
      <c r="O25" s="12"/>
      <c r="P25" s="12"/>
      <c r="Q25" s="3"/>
      <c r="R25" s="3"/>
      <c r="S25" s="12"/>
      <c r="T25" s="12"/>
    </row>
    <row r="26" spans="2:20" ht="42.75" customHeight="1" x14ac:dyDescent="0.2">
      <c r="B26" s="12" t="s">
        <v>52</v>
      </c>
      <c r="C26" s="8" t="s">
        <v>53</v>
      </c>
      <c r="D26" s="12"/>
      <c r="E26" s="12" t="s">
        <v>152</v>
      </c>
      <c r="F26" s="12"/>
      <c r="G26" s="12">
        <f t="shared" si="4"/>
        <v>46</v>
      </c>
      <c r="H26" s="12">
        <v>14</v>
      </c>
      <c r="I26" s="16">
        <f t="shared" si="5"/>
        <v>32</v>
      </c>
      <c r="J26" s="12">
        <v>32</v>
      </c>
      <c r="K26" s="12"/>
      <c r="L26" s="12"/>
      <c r="M26" s="12"/>
      <c r="N26" s="12"/>
      <c r="O26" s="12"/>
      <c r="P26" s="12"/>
      <c r="Q26" s="3"/>
      <c r="R26" s="12"/>
      <c r="S26" s="12">
        <v>2</v>
      </c>
      <c r="T26" s="3"/>
    </row>
    <row r="27" spans="2:20" ht="29.25" customHeight="1" x14ac:dyDescent="0.2">
      <c r="B27" s="12" t="s">
        <v>54</v>
      </c>
      <c r="C27" s="8" t="s">
        <v>55</v>
      </c>
      <c r="D27" s="12" t="s">
        <v>148</v>
      </c>
      <c r="E27" s="12"/>
      <c r="F27" s="12" t="s">
        <v>155</v>
      </c>
      <c r="G27" s="12">
        <f t="shared" si="4"/>
        <v>387</v>
      </c>
      <c r="H27" s="12">
        <v>95</v>
      </c>
      <c r="I27" s="16">
        <f t="shared" si="5"/>
        <v>292</v>
      </c>
      <c r="J27" s="12">
        <v>286</v>
      </c>
      <c r="K27" s="12"/>
      <c r="L27" s="12"/>
      <c r="M27" s="12">
        <v>2</v>
      </c>
      <c r="N27" s="12">
        <v>2.5</v>
      </c>
      <c r="O27" s="12">
        <v>1.5</v>
      </c>
      <c r="P27" s="12">
        <v>2.5</v>
      </c>
      <c r="Q27" s="12">
        <v>2</v>
      </c>
      <c r="R27" s="12">
        <v>2.5</v>
      </c>
      <c r="S27" s="12">
        <v>1</v>
      </c>
      <c r="T27" s="12">
        <v>2</v>
      </c>
    </row>
    <row r="28" spans="2:20" ht="29.25" customHeight="1" x14ac:dyDescent="0.2">
      <c r="B28" s="12" t="s">
        <v>56</v>
      </c>
      <c r="C28" s="8" t="s">
        <v>57</v>
      </c>
      <c r="D28" s="12">
        <v>4</v>
      </c>
      <c r="E28" s="12"/>
      <c r="F28" s="12">
        <v>3</v>
      </c>
      <c r="G28" s="12">
        <f t="shared" si="4"/>
        <v>102</v>
      </c>
      <c r="H28" s="12">
        <v>30</v>
      </c>
      <c r="I28" s="16">
        <f t="shared" si="5"/>
        <v>72</v>
      </c>
      <c r="J28" s="12"/>
      <c r="K28" s="12">
        <v>72</v>
      </c>
      <c r="L28" s="12"/>
      <c r="M28" s="12"/>
      <c r="N28" s="12"/>
      <c r="O28" s="3">
        <v>2</v>
      </c>
      <c r="P28" s="3">
        <v>2</v>
      </c>
      <c r="Q28" s="12"/>
      <c r="R28" s="12"/>
      <c r="S28" s="12"/>
      <c r="T28" s="12"/>
    </row>
    <row r="29" spans="2:20" ht="28.5" customHeight="1" x14ac:dyDescent="0.2">
      <c r="B29" s="12" t="s">
        <v>58</v>
      </c>
      <c r="C29" s="8" t="s">
        <v>59</v>
      </c>
      <c r="D29" s="12"/>
      <c r="E29" s="12">
        <v>7</v>
      </c>
      <c r="F29" s="12"/>
      <c r="G29" s="12">
        <f t="shared" si="4"/>
        <v>62</v>
      </c>
      <c r="H29" s="12">
        <v>30</v>
      </c>
      <c r="I29" s="16">
        <f t="shared" si="5"/>
        <v>32</v>
      </c>
      <c r="J29" s="12"/>
      <c r="K29" s="12">
        <v>32</v>
      </c>
      <c r="L29" s="12"/>
      <c r="M29" s="12"/>
      <c r="N29" s="12"/>
      <c r="O29" s="12"/>
      <c r="P29" s="12"/>
      <c r="Q29" s="12"/>
      <c r="R29" s="12"/>
      <c r="S29" s="12">
        <v>2</v>
      </c>
      <c r="T29" s="12"/>
    </row>
    <row r="30" spans="2:20" ht="14.25" customHeight="1" x14ac:dyDescent="0.2">
      <c r="B30" s="12" t="s">
        <v>60</v>
      </c>
      <c r="C30" s="8" t="s">
        <v>61</v>
      </c>
      <c r="D30" s="12" t="s">
        <v>86</v>
      </c>
      <c r="E30" s="12">
        <v>1.5</v>
      </c>
      <c r="F30" s="12">
        <v>3</v>
      </c>
      <c r="G30" s="12">
        <f t="shared" si="4"/>
        <v>346</v>
      </c>
      <c r="H30" s="12">
        <v>98</v>
      </c>
      <c r="I30" s="16">
        <f t="shared" si="5"/>
        <v>248</v>
      </c>
      <c r="J30" s="12"/>
      <c r="K30" s="12">
        <v>248</v>
      </c>
      <c r="L30" s="12"/>
      <c r="M30" s="12">
        <v>2.5</v>
      </c>
      <c r="N30" s="12">
        <v>2.5</v>
      </c>
      <c r="O30" s="12">
        <v>2</v>
      </c>
      <c r="P30" s="12">
        <v>2</v>
      </c>
      <c r="Q30" s="12">
        <v>2</v>
      </c>
      <c r="R30" s="12">
        <v>1.5</v>
      </c>
      <c r="S30" s="12">
        <v>1.5</v>
      </c>
      <c r="T30" s="12"/>
    </row>
    <row r="31" spans="2:20" ht="27.75" customHeight="1" x14ac:dyDescent="0.2">
      <c r="B31" s="12" t="s">
        <v>62</v>
      </c>
      <c r="C31" s="8" t="s">
        <v>63</v>
      </c>
      <c r="D31" s="12"/>
      <c r="E31" s="12">
        <v>2</v>
      </c>
      <c r="F31" s="12"/>
      <c r="G31" s="12">
        <f t="shared" si="4"/>
        <v>119</v>
      </c>
      <c r="H31" s="12">
        <v>47</v>
      </c>
      <c r="I31" s="16">
        <f t="shared" si="5"/>
        <v>72</v>
      </c>
      <c r="J31" s="12"/>
      <c r="K31" s="12">
        <v>72</v>
      </c>
      <c r="L31" s="12"/>
      <c r="M31" s="12">
        <v>2</v>
      </c>
      <c r="N31" s="12">
        <v>2</v>
      </c>
      <c r="O31" s="12"/>
      <c r="P31" s="12"/>
      <c r="Q31" s="12"/>
      <c r="R31" s="12"/>
      <c r="S31" s="12"/>
      <c r="T31" s="12"/>
    </row>
    <row r="32" spans="2:20" ht="29.25" customHeight="1" x14ac:dyDescent="0.2">
      <c r="B32" s="12" t="s">
        <v>64</v>
      </c>
      <c r="C32" s="8" t="s">
        <v>65</v>
      </c>
      <c r="D32" s="12"/>
      <c r="E32" s="12"/>
      <c r="F32" s="12" t="s">
        <v>156</v>
      </c>
      <c r="G32" s="12">
        <f t="shared" si="4"/>
        <v>98</v>
      </c>
      <c r="H32" s="12">
        <v>30</v>
      </c>
      <c r="I32" s="16">
        <f t="shared" si="5"/>
        <v>68</v>
      </c>
      <c r="J32" s="12">
        <v>68</v>
      </c>
      <c r="K32" s="12"/>
      <c r="L32" s="12"/>
      <c r="M32" s="12">
        <v>2</v>
      </c>
      <c r="N32" s="12">
        <v>1</v>
      </c>
      <c r="O32" s="12">
        <v>1</v>
      </c>
      <c r="P32" s="12"/>
      <c r="Q32" s="3"/>
      <c r="R32" s="3"/>
      <c r="S32" s="12"/>
      <c r="T32" s="12"/>
    </row>
    <row r="33" spans="2:20" ht="28.5" customHeight="1" x14ac:dyDescent="0.2">
      <c r="B33" s="12"/>
      <c r="C33" s="10" t="s">
        <v>35</v>
      </c>
      <c r="D33" s="12"/>
      <c r="E33" s="12"/>
      <c r="F33" s="12"/>
      <c r="G33" s="12"/>
      <c r="H33" s="12"/>
      <c r="I33" s="12"/>
      <c r="J33" s="12"/>
      <c r="K33" s="12"/>
      <c r="L33" s="12"/>
      <c r="M33" s="4">
        <f>SUM(M23:M32)</f>
        <v>11.5</v>
      </c>
      <c r="N33" s="4">
        <f t="shared" ref="N33:R33" si="6">SUM(N23:N32)</f>
        <v>11</v>
      </c>
      <c r="O33" s="4">
        <f t="shared" si="6"/>
        <v>8.5</v>
      </c>
      <c r="P33" s="4">
        <f t="shared" si="6"/>
        <v>8.5</v>
      </c>
      <c r="Q33" s="4">
        <f t="shared" si="6"/>
        <v>4</v>
      </c>
      <c r="R33" s="4">
        <f t="shared" si="6"/>
        <v>4</v>
      </c>
      <c r="S33" s="4">
        <f>SUM(S23:S32)</f>
        <v>6.5</v>
      </c>
      <c r="T33" s="4">
        <f>SUM(T23:T32)</f>
        <v>2</v>
      </c>
    </row>
    <row r="34" spans="2:20" ht="14.25" customHeight="1" x14ac:dyDescent="0.2">
      <c r="B34" s="4" t="s">
        <v>66</v>
      </c>
      <c r="C34" s="9" t="s">
        <v>67</v>
      </c>
      <c r="D34" s="4"/>
      <c r="E34" s="4"/>
      <c r="F34" s="4"/>
      <c r="G34" s="7">
        <f>H34+I34</f>
        <v>4440</v>
      </c>
      <c r="H34" s="7">
        <f>H35+H42+H52+H63</f>
        <v>1489</v>
      </c>
      <c r="I34" s="7">
        <f>I35+I42+I52+I63</f>
        <v>2951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ht="55.5" customHeight="1" x14ac:dyDescent="0.2">
      <c r="B35" s="4" t="s">
        <v>68</v>
      </c>
      <c r="C35" s="9" t="s">
        <v>69</v>
      </c>
      <c r="D35" s="4"/>
      <c r="E35" s="4"/>
      <c r="F35" s="4"/>
      <c r="G35" s="4">
        <f>H35+I35</f>
        <v>604</v>
      </c>
      <c r="H35" s="4">
        <f>H36+H37+H38+H39+H40</f>
        <v>188</v>
      </c>
      <c r="I35" s="4">
        <f>I36+I37+I38+I39+I40</f>
        <v>416</v>
      </c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20" ht="72" customHeight="1" x14ac:dyDescent="0.2">
      <c r="B36" s="12" t="s">
        <v>70</v>
      </c>
      <c r="C36" s="8" t="s">
        <v>167</v>
      </c>
      <c r="D36" s="12">
        <v>6</v>
      </c>
      <c r="E36" s="12"/>
      <c r="F36" s="12" t="s">
        <v>157</v>
      </c>
      <c r="G36" s="12">
        <v>204</v>
      </c>
      <c r="H36" s="12">
        <v>60</v>
      </c>
      <c r="I36" s="12">
        <f>M36*$M$7+N36*$N$7+O36*$O$7+P36*$P$7+Q36*$Q$7+R36*$R$7+S36*$S$7+T36*$T$7</f>
        <v>144</v>
      </c>
      <c r="J36" s="12">
        <v>144</v>
      </c>
      <c r="K36" s="12"/>
      <c r="L36" s="12"/>
      <c r="M36" s="3"/>
      <c r="N36" s="3"/>
      <c r="O36" s="12">
        <v>2</v>
      </c>
      <c r="P36" s="12">
        <v>2</v>
      </c>
      <c r="Q36" s="12">
        <v>2</v>
      </c>
      <c r="R36" s="12">
        <v>2</v>
      </c>
      <c r="S36" s="12"/>
      <c r="T36" s="12"/>
    </row>
    <row r="37" spans="2:20" ht="25.5" x14ac:dyDescent="0.2">
      <c r="B37" s="17"/>
      <c r="C37" s="8" t="s">
        <v>104</v>
      </c>
      <c r="D37" s="12"/>
      <c r="E37" s="12">
        <v>4.5999999999999996</v>
      </c>
      <c r="F37" s="12"/>
      <c r="G37" s="12">
        <f>H37+I37</f>
        <v>128</v>
      </c>
      <c r="H37" s="12">
        <v>36</v>
      </c>
      <c r="I37" s="16">
        <f>M37*$M$7+N37*$N$7+O37*$O$7+P37*$P$7+Q37*$Q$7+R37*$R$7+S37*$S$7+T37*$T$7</f>
        <v>92</v>
      </c>
      <c r="J37" s="12"/>
      <c r="K37" s="12">
        <v>92</v>
      </c>
      <c r="L37" s="12"/>
      <c r="M37" s="12"/>
      <c r="N37" s="12"/>
      <c r="O37" s="12">
        <v>1</v>
      </c>
      <c r="P37" s="12">
        <v>1</v>
      </c>
      <c r="Q37" s="12">
        <v>1</v>
      </c>
      <c r="R37" s="12">
        <v>2</v>
      </c>
      <c r="S37" s="12"/>
      <c r="T37" s="12"/>
    </row>
    <row r="38" spans="2:20" ht="25.5" x14ac:dyDescent="0.2">
      <c r="B38" s="17"/>
      <c r="C38" s="8" t="s">
        <v>105</v>
      </c>
      <c r="D38" s="12"/>
      <c r="E38" s="12">
        <v>4.5999999999999996</v>
      </c>
      <c r="F38" s="12"/>
      <c r="G38" s="12">
        <f>H38+I38</f>
        <v>108</v>
      </c>
      <c r="H38" s="12">
        <v>36</v>
      </c>
      <c r="I38" s="16">
        <f>M38*$M$7+N38*$N$7+O38*$O$7+P38*$P$7+Q38*$Q$7+R38*$R$7+S38*$S$7+T38*$T$7</f>
        <v>72</v>
      </c>
      <c r="J38" s="12"/>
      <c r="K38" s="12">
        <v>72</v>
      </c>
      <c r="L38" s="12"/>
      <c r="M38" s="12"/>
      <c r="N38" s="12"/>
      <c r="O38" s="12">
        <v>1</v>
      </c>
      <c r="P38" s="12">
        <v>1</v>
      </c>
      <c r="Q38" s="12">
        <v>1</v>
      </c>
      <c r="R38" s="12">
        <v>1</v>
      </c>
      <c r="S38" s="12"/>
      <c r="T38" s="12"/>
    </row>
    <row r="39" spans="2:20" ht="38.25" x14ac:dyDescent="0.2">
      <c r="B39" s="17"/>
      <c r="C39" s="8" t="s">
        <v>102</v>
      </c>
      <c r="D39" s="12"/>
      <c r="E39" s="12"/>
      <c r="F39" s="12" t="s">
        <v>156</v>
      </c>
      <c r="G39" s="12">
        <f>H39+I39</f>
        <v>56</v>
      </c>
      <c r="H39" s="12">
        <v>20</v>
      </c>
      <c r="I39" s="16">
        <f>M39*$M$7+N39*$N$7+O39*$O$7+P39*$P$7+Q39*$Q$7+R39*$R$7+S39*$S$7+T39*$T$7</f>
        <v>36</v>
      </c>
      <c r="J39" s="12">
        <v>36</v>
      </c>
      <c r="K39" s="12"/>
      <c r="L39" s="12"/>
      <c r="M39" s="3">
        <v>1</v>
      </c>
      <c r="N39" s="3">
        <v>1</v>
      </c>
      <c r="O39" s="12"/>
      <c r="P39" s="12"/>
      <c r="Q39" s="12"/>
      <c r="R39" s="12"/>
      <c r="S39" s="12"/>
      <c r="T39" s="12"/>
    </row>
    <row r="40" spans="2:20" ht="25.5" x14ac:dyDescent="0.2">
      <c r="B40" s="17"/>
      <c r="C40" s="8" t="s">
        <v>103</v>
      </c>
      <c r="D40" s="12"/>
      <c r="E40" s="12">
        <v>1.2</v>
      </c>
      <c r="F40" s="12"/>
      <c r="G40" s="12">
        <f>H40+I40</f>
        <v>108</v>
      </c>
      <c r="H40" s="12">
        <v>36</v>
      </c>
      <c r="I40" s="16">
        <f>M40*$M$7+N40*$N$7+O40*$O$7+P40*$P$7+Q40*$Q$7+R40*$R$7+S40*$S$7+T40*$T$7</f>
        <v>72</v>
      </c>
      <c r="J40" s="12"/>
      <c r="K40" s="12">
        <v>72</v>
      </c>
      <c r="L40" s="12"/>
      <c r="M40" s="12">
        <v>2</v>
      </c>
      <c r="N40" s="12">
        <v>2</v>
      </c>
      <c r="O40" s="12"/>
      <c r="P40" s="12"/>
      <c r="Q40" s="12"/>
      <c r="R40" s="12"/>
      <c r="S40" s="12"/>
      <c r="T40" s="12"/>
    </row>
    <row r="41" spans="2:20" ht="28.5" customHeight="1" x14ac:dyDescent="0.2">
      <c r="B41" s="12"/>
      <c r="C41" s="11" t="s">
        <v>71</v>
      </c>
      <c r="D41" s="12"/>
      <c r="E41" s="12"/>
      <c r="F41" s="12"/>
      <c r="G41" s="12"/>
      <c r="H41" s="12"/>
      <c r="I41" s="4"/>
      <c r="J41" s="12"/>
      <c r="K41" s="12"/>
      <c r="L41" s="12"/>
      <c r="M41" s="7">
        <f>SUM(M36:M40)</f>
        <v>3</v>
      </c>
      <c r="N41" s="7">
        <f t="shared" ref="N41:T41" si="7">SUM(N36:N40)</f>
        <v>3</v>
      </c>
      <c r="O41" s="7">
        <f t="shared" si="7"/>
        <v>4</v>
      </c>
      <c r="P41" s="7">
        <f t="shared" si="7"/>
        <v>4</v>
      </c>
      <c r="Q41" s="7">
        <f t="shared" si="7"/>
        <v>4</v>
      </c>
      <c r="R41" s="7">
        <f t="shared" si="7"/>
        <v>5</v>
      </c>
      <c r="S41" s="7">
        <f t="shared" si="7"/>
        <v>0</v>
      </c>
      <c r="T41" s="7">
        <f t="shared" si="7"/>
        <v>0</v>
      </c>
    </row>
    <row r="42" spans="2:20" ht="66.75" customHeight="1" x14ac:dyDescent="0.2">
      <c r="B42" s="4" t="s">
        <v>72</v>
      </c>
      <c r="C42" s="9" t="s">
        <v>73</v>
      </c>
      <c r="D42" s="4"/>
      <c r="E42" s="4"/>
      <c r="F42" s="4"/>
      <c r="G42" s="4">
        <f t="shared" ref="G42:G50" si="8">H42+I42</f>
        <v>773</v>
      </c>
      <c r="H42" s="4">
        <f>H43+H44+H45+H46+H47+H48+H49+H50</f>
        <v>244</v>
      </c>
      <c r="I42" s="4">
        <f>I43+I44+I45+I46+I47+I48+I49+I50</f>
        <v>529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spans="2:20" ht="69" customHeight="1" x14ac:dyDescent="0.2">
      <c r="B43" s="12" t="s">
        <v>74</v>
      </c>
      <c r="C43" s="8" t="s">
        <v>75</v>
      </c>
      <c r="D43" s="12">
        <v>8</v>
      </c>
      <c r="E43" s="12">
        <v>6</v>
      </c>
      <c r="F43" s="12"/>
      <c r="G43" s="12">
        <f t="shared" si="8"/>
        <v>192</v>
      </c>
      <c r="H43" s="12">
        <v>50</v>
      </c>
      <c r="I43" s="12">
        <f t="shared" ref="I43:I50" si="9">M43*$M$7+N43*$N$7+O43*$O$7+P43*$P$7+Q43*$Q$7+R43*$R$7+S43*$S$7+T43*$T$7</f>
        <v>142</v>
      </c>
      <c r="J43" s="12">
        <v>142</v>
      </c>
      <c r="K43" s="12"/>
      <c r="L43" s="12"/>
      <c r="M43" s="12"/>
      <c r="N43" s="12"/>
      <c r="O43" s="12"/>
      <c r="P43" s="12"/>
      <c r="Q43" s="12">
        <v>2</v>
      </c>
      <c r="R43" s="12">
        <v>2</v>
      </c>
      <c r="S43" s="12">
        <v>2</v>
      </c>
      <c r="T43" s="12">
        <v>2</v>
      </c>
    </row>
    <row r="44" spans="2:20" ht="56.25" customHeight="1" x14ac:dyDescent="0.2">
      <c r="B44" s="12" t="s">
        <v>76</v>
      </c>
      <c r="C44" s="8" t="s">
        <v>77</v>
      </c>
      <c r="D44" s="12"/>
      <c r="E44" s="12">
        <v>4</v>
      </c>
      <c r="F44" s="12"/>
      <c r="G44" s="12">
        <f t="shared" si="8"/>
        <v>90</v>
      </c>
      <c r="H44" s="12">
        <v>50</v>
      </c>
      <c r="I44" s="16">
        <f t="shared" si="9"/>
        <v>40</v>
      </c>
      <c r="J44" s="12">
        <v>40</v>
      </c>
      <c r="K44" s="12"/>
      <c r="L44" s="12"/>
      <c r="M44" s="12"/>
      <c r="N44" s="3"/>
      <c r="O44" s="12"/>
      <c r="P44" s="12">
        <v>2</v>
      </c>
      <c r="Q44" s="12"/>
      <c r="R44" s="12"/>
      <c r="S44" s="3"/>
      <c r="T44" s="3"/>
    </row>
    <row r="45" spans="2:20" ht="12.75" x14ac:dyDescent="0.2">
      <c r="B45" s="17"/>
      <c r="C45" s="8" t="s">
        <v>106</v>
      </c>
      <c r="D45" s="12"/>
      <c r="E45" s="12" t="s">
        <v>160</v>
      </c>
      <c r="F45" s="4"/>
      <c r="G45" s="12">
        <f t="shared" si="8"/>
        <v>147</v>
      </c>
      <c r="H45" s="12">
        <v>37</v>
      </c>
      <c r="I45" s="16">
        <f t="shared" si="9"/>
        <v>110</v>
      </c>
      <c r="J45" s="4"/>
      <c r="K45" s="12">
        <v>110</v>
      </c>
      <c r="L45" s="12"/>
      <c r="M45" s="12"/>
      <c r="N45" s="12"/>
      <c r="O45" s="12"/>
      <c r="P45" s="12">
        <v>1</v>
      </c>
      <c r="Q45" s="12">
        <v>1</v>
      </c>
      <c r="R45" s="12">
        <v>1</v>
      </c>
      <c r="S45" s="12">
        <v>1</v>
      </c>
      <c r="T45" s="12">
        <v>2</v>
      </c>
    </row>
    <row r="46" spans="2:20" ht="12.75" x14ac:dyDescent="0.2">
      <c r="B46" s="17"/>
      <c r="C46" s="8" t="s">
        <v>146</v>
      </c>
      <c r="D46" s="12"/>
      <c r="E46" s="3"/>
      <c r="F46" s="12">
        <v>8</v>
      </c>
      <c r="G46" s="12">
        <f t="shared" si="8"/>
        <v>29</v>
      </c>
      <c r="H46" s="12">
        <v>10</v>
      </c>
      <c r="I46" s="16">
        <f t="shared" si="9"/>
        <v>19</v>
      </c>
      <c r="J46" s="12"/>
      <c r="K46" s="12">
        <v>19</v>
      </c>
      <c r="L46" s="12"/>
      <c r="M46" s="12"/>
      <c r="N46" s="12"/>
      <c r="O46" s="12"/>
      <c r="P46" s="12"/>
      <c r="Q46" s="12"/>
      <c r="R46" s="12"/>
      <c r="S46" s="12"/>
      <c r="T46" s="12">
        <v>1</v>
      </c>
    </row>
    <row r="47" spans="2:20" ht="12.75" x14ac:dyDescent="0.2">
      <c r="B47" s="17"/>
      <c r="C47" s="8" t="s">
        <v>147</v>
      </c>
      <c r="D47" s="4"/>
      <c r="E47" s="4"/>
      <c r="F47" s="12">
        <v>8</v>
      </c>
      <c r="G47" s="12">
        <f t="shared" si="8"/>
        <v>55</v>
      </c>
      <c r="H47" s="12">
        <v>17</v>
      </c>
      <c r="I47" s="16">
        <f t="shared" si="9"/>
        <v>38</v>
      </c>
      <c r="J47" s="4"/>
      <c r="K47" s="12">
        <v>38</v>
      </c>
      <c r="L47" s="12"/>
      <c r="M47" s="12"/>
      <c r="N47" s="12"/>
      <c r="O47" s="12"/>
      <c r="P47" s="12"/>
      <c r="Q47" s="12"/>
      <c r="R47" s="12"/>
      <c r="S47" s="12"/>
      <c r="T47" s="12">
        <v>2</v>
      </c>
    </row>
    <row r="48" spans="2:20" ht="12.75" x14ac:dyDescent="0.2">
      <c r="B48" s="17"/>
      <c r="C48" s="8" t="s">
        <v>98</v>
      </c>
      <c r="D48" s="12"/>
      <c r="E48" s="12">
        <v>1</v>
      </c>
      <c r="F48" s="12">
        <v>2</v>
      </c>
      <c r="G48" s="12">
        <f t="shared" si="8"/>
        <v>96</v>
      </c>
      <c r="H48" s="12">
        <v>24</v>
      </c>
      <c r="I48" s="16">
        <f t="shared" si="9"/>
        <v>72</v>
      </c>
      <c r="J48" s="12"/>
      <c r="K48" s="12">
        <v>72</v>
      </c>
      <c r="L48" s="12"/>
      <c r="M48" s="12">
        <v>2</v>
      </c>
      <c r="N48" s="12">
        <v>2</v>
      </c>
      <c r="O48" s="12"/>
      <c r="P48" s="12"/>
      <c r="Q48" s="12"/>
      <c r="R48" s="12"/>
      <c r="S48" s="12"/>
      <c r="T48" s="12"/>
    </row>
    <row r="49" spans="2:20" ht="25.5" x14ac:dyDescent="0.2">
      <c r="B49" s="17"/>
      <c r="C49" s="8" t="s">
        <v>95</v>
      </c>
      <c r="D49" s="12"/>
      <c r="E49" s="12">
        <v>2</v>
      </c>
      <c r="F49" s="12"/>
      <c r="G49" s="12">
        <f t="shared" si="8"/>
        <v>108</v>
      </c>
      <c r="H49" s="12">
        <v>36</v>
      </c>
      <c r="I49" s="16">
        <f t="shared" si="9"/>
        <v>72</v>
      </c>
      <c r="J49" s="12">
        <v>72</v>
      </c>
      <c r="K49" s="12"/>
      <c r="L49" s="12"/>
      <c r="M49" s="12">
        <v>2</v>
      </c>
      <c r="N49" s="12">
        <v>2</v>
      </c>
      <c r="O49" s="12"/>
      <c r="P49" s="12"/>
      <c r="Q49" s="12"/>
      <c r="R49" s="12"/>
      <c r="S49" s="3"/>
      <c r="T49" s="3"/>
    </row>
    <row r="50" spans="2:20" ht="25.5" x14ac:dyDescent="0.2">
      <c r="B50" s="17"/>
      <c r="C50" s="8" t="s">
        <v>101</v>
      </c>
      <c r="D50" s="12"/>
      <c r="E50" s="12">
        <v>2</v>
      </c>
      <c r="F50" s="12"/>
      <c r="G50" s="12">
        <f t="shared" si="8"/>
        <v>56</v>
      </c>
      <c r="H50" s="12">
        <v>20</v>
      </c>
      <c r="I50" s="16">
        <f t="shared" si="9"/>
        <v>36</v>
      </c>
      <c r="J50" s="12">
        <v>36</v>
      </c>
      <c r="K50" s="12"/>
      <c r="L50" s="12"/>
      <c r="M50" s="12">
        <v>1</v>
      </c>
      <c r="N50" s="12">
        <v>1</v>
      </c>
      <c r="O50" s="12"/>
      <c r="P50" s="12"/>
      <c r="Q50" s="12"/>
      <c r="R50" s="12"/>
      <c r="S50" s="12"/>
      <c r="T50" s="12"/>
    </row>
    <row r="51" spans="2:20" ht="28.5" customHeight="1" x14ac:dyDescent="0.2">
      <c r="B51" s="12"/>
      <c r="C51" s="11" t="s">
        <v>71</v>
      </c>
      <c r="D51" s="12"/>
      <c r="E51" s="12"/>
      <c r="F51" s="12"/>
      <c r="G51" s="12"/>
      <c r="H51" s="12"/>
      <c r="I51" s="12"/>
      <c r="J51" s="12"/>
      <c r="K51" s="12"/>
      <c r="L51" s="12"/>
      <c r="M51" s="4">
        <f>SUM(M43:M50)</f>
        <v>5</v>
      </c>
      <c r="N51" s="4">
        <f t="shared" ref="N51:T51" si="10">SUM(N43:N50)</f>
        <v>5</v>
      </c>
      <c r="O51" s="4">
        <f t="shared" si="10"/>
        <v>0</v>
      </c>
      <c r="P51" s="4">
        <f t="shared" si="10"/>
        <v>3</v>
      </c>
      <c r="Q51" s="4">
        <f t="shared" si="10"/>
        <v>3</v>
      </c>
      <c r="R51" s="4">
        <f t="shared" si="10"/>
        <v>3</v>
      </c>
      <c r="S51" s="4">
        <f t="shared" si="10"/>
        <v>3</v>
      </c>
      <c r="T51" s="4">
        <f t="shared" si="10"/>
        <v>7</v>
      </c>
    </row>
    <row r="52" spans="2:20" ht="43.5" customHeight="1" x14ac:dyDescent="0.2">
      <c r="B52" s="4" t="s">
        <v>78</v>
      </c>
      <c r="C52" s="9" t="s">
        <v>79</v>
      </c>
      <c r="D52" s="4"/>
      <c r="E52" s="4"/>
      <c r="F52" s="4"/>
      <c r="G52" s="4">
        <f t="shared" ref="G52:G61" si="11">H52+I52</f>
        <v>2651</v>
      </c>
      <c r="H52" s="4">
        <f>H53+H54+H55+H56+H57+H58+H59+H60+H61</f>
        <v>914</v>
      </c>
      <c r="I52" s="4">
        <f>I53+I54+I55+I56+I57+I58+I59+I60+I61</f>
        <v>1737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spans="2:20" ht="14.25" customHeight="1" x14ac:dyDescent="0.2">
      <c r="B53" s="12" t="s">
        <v>80</v>
      </c>
      <c r="C53" s="8" t="s">
        <v>81</v>
      </c>
      <c r="D53" s="12"/>
      <c r="E53" s="12" t="s">
        <v>149</v>
      </c>
      <c r="F53" s="12"/>
      <c r="G53" s="12">
        <f t="shared" si="11"/>
        <v>222</v>
      </c>
      <c r="H53" s="12">
        <v>79</v>
      </c>
      <c r="I53" s="12">
        <f>M53*$M$7+N53*$N$7+O53*$O$7+P53*$P$7+Q53*$Q$7+R53*$R$7+S53*$S$7+T53*$T$7</f>
        <v>143</v>
      </c>
      <c r="J53" s="12"/>
      <c r="K53" s="12"/>
      <c r="L53" s="12">
        <v>143</v>
      </c>
      <c r="M53" s="12">
        <v>1</v>
      </c>
      <c r="N53" s="12">
        <v>1</v>
      </c>
      <c r="O53" s="12">
        <v>1</v>
      </c>
      <c r="P53" s="12">
        <v>1</v>
      </c>
      <c r="Q53" s="12">
        <v>1</v>
      </c>
      <c r="R53" s="12">
        <v>1</v>
      </c>
      <c r="S53" s="12">
        <v>1</v>
      </c>
      <c r="T53" s="12">
        <v>1</v>
      </c>
    </row>
    <row r="54" spans="2:20" ht="28.5" customHeight="1" x14ac:dyDescent="0.2">
      <c r="B54" s="12" t="s">
        <v>82</v>
      </c>
      <c r="C54" s="8" t="s">
        <v>83</v>
      </c>
      <c r="D54" s="12"/>
      <c r="E54" s="12">
        <v>8</v>
      </c>
      <c r="F54" s="12" t="s">
        <v>158</v>
      </c>
      <c r="G54" s="12">
        <f t="shared" si="11"/>
        <v>884</v>
      </c>
      <c r="H54" s="12">
        <v>312</v>
      </c>
      <c r="I54" s="16">
        <f t="shared" ref="I54:I56" si="12">M54*$M$7+N54*$N$7+O54*$O$7+P54*$P$7+Q54*$Q$7+R54*$R$7+S54*$S$7+T54*$T$7</f>
        <v>572</v>
      </c>
      <c r="J54" s="12">
        <v>572</v>
      </c>
      <c r="K54" s="12"/>
      <c r="L54" s="12"/>
      <c r="M54" s="12">
        <v>4</v>
      </c>
      <c r="N54" s="12">
        <v>4</v>
      </c>
      <c r="O54" s="12">
        <v>4</v>
      </c>
      <c r="P54" s="12">
        <v>4</v>
      </c>
      <c r="Q54" s="12">
        <v>4</v>
      </c>
      <c r="R54" s="12">
        <v>4</v>
      </c>
      <c r="S54" s="12">
        <v>4</v>
      </c>
      <c r="T54" s="12">
        <v>4</v>
      </c>
    </row>
    <row r="55" spans="2:20" ht="27" customHeight="1" x14ac:dyDescent="0.2">
      <c r="B55" s="12" t="s">
        <v>84</v>
      </c>
      <c r="C55" s="8" t="s">
        <v>85</v>
      </c>
      <c r="D55" s="12">
        <v>3.8</v>
      </c>
      <c r="E55" s="12">
        <v>2.6</v>
      </c>
      <c r="F55" s="12"/>
      <c r="G55" s="12">
        <f t="shared" si="11"/>
        <v>396</v>
      </c>
      <c r="H55" s="12">
        <v>110</v>
      </c>
      <c r="I55" s="16">
        <f t="shared" si="12"/>
        <v>286</v>
      </c>
      <c r="J55" s="12"/>
      <c r="K55" s="12"/>
      <c r="L55" s="12">
        <v>286</v>
      </c>
      <c r="M55" s="12">
        <v>2</v>
      </c>
      <c r="N55" s="12">
        <v>2</v>
      </c>
      <c r="O55" s="12">
        <v>2</v>
      </c>
      <c r="P55" s="12">
        <v>2</v>
      </c>
      <c r="Q55" s="12">
        <v>2</v>
      </c>
      <c r="R55" s="12">
        <v>2</v>
      </c>
      <c r="S55" s="12">
        <v>2</v>
      </c>
      <c r="T55" s="12">
        <v>2</v>
      </c>
    </row>
    <row r="56" spans="2:20" ht="28.5" customHeight="1" x14ac:dyDescent="0.2">
      <c r="B56" s="12" t="s">
        <v>87</v>
      </c>
      <c r="C56" s="8" t="s">
        <v>88</v>
      </c>
      <c r="D56" s="12"/>
      <c r="E56" s="12">
        <v>8</v>
      </c>
      <c r="F56" s="12">
        <v>7</v>
      </c>
      <c r="G56" s="12">
        <f t="shared" si="11"/>
        <v>100</v>
      </c>
      <c r="H56" s="12">
        <v>30</v>
      </c>
      <c r="I56" s="16">
        <f t="shared" si="12"/>
        <v>70</v>
      </c>
      <c r="J56" s="12"/>
      <c r="K56" s="12"/>
      <c r="L56" s="12">
        <v>70</v>
      </c>
      <c r="M56" s="12"/>
      <c r="N56" s="12"/>
      <c r="O56" s="12"/>
      <c r="P56" s="12"/>
      <c r="Q56" s="12"/>
      <c r="R56" s="12"/>
      <c r="S56" s="12">
        <v>2</v>
      </c>
      <c r="T56" s="12">
        <v>2</v>
      </c>
    </row>
    <row r="57" spans="2:20" ht="12.75" x14ac:dyDescent="0.2">
      <c r="B57" s="17"/>
      <c r="C57" s="8" t="s">
        <v>100</v>
      </c>
      <c r="D57" s="12" t="s">
        <v>150</v>
      </c>
      <c r="E57" s="12"/>
      <c r="F57" s="12" t="s">
        <v>159</v>
      </c>
      <c r="G57" s="12">
        <f t="shared" si="11"/>
        <v>436</v>
      </c>
      <c r="H57" s="12">
        <v>170</v>
      </c>
      <c r="I57" s="16">
        <f>M57*$M$7+N57*$N$7+O57*$O$7+P57*$P$7+Q57*$Q$7+R57*$R$7+S57*$S$7+T57*$T$7</f>
        <v>266</v>
      </c>
      <c r="J57" s="12"/>
      <c r="K57" s="12"/>
      <c r="L57" s="12">
        <v>266</v>
      </c>
      <c r="M57" s="12">
        <v>2</v>
      </c>
      <c r="N57" s="12">
        <v>1</v>
      </c>
      <c r="O57" s="12">
        <v>2</v>
      </c>
      <c r="P57" s="12">
        <v>2</v>
      </c>
      <c r="Q57" s="12">
        <v>2</v>
      </c>
      <c r="R57" s="12">
        <v>2</v>
      </c>
      <c r="S57" s="12">
        <v>2</v>
      </c>
      <c r="T57" s="12">
        <v>2</v>
      </c>
    </row>
    <row r="58" spans="2:20" ht="12.75" x14ac:dyDescent="0.2">
      <c r="B58" s="17"/>
      <c r="C58" s="8" t="s">
        <v>97</v>
      </c>
      <c r="D58" s="12">
        <v>6</v>
      </c>
      <c r="E58" s="12">
        <v>4</v>
      </c>
      <c r="F58" s="12"/>
      <c r="G58" s="12">
        <f t="shared" si="11"/>
        <v>144</v>
      </c>
      <c r="H58" s="12">
        <v>72</v>
      </c>
      <c r="I58" s="16">
        <f>M58*$M$7+N58*$N$7+O58*$O$7+P58*$P$7+Q58*$Q$7+R58*$R$7+S58*$S$7+T58*$T$7</f>
        <v>72</v>
      </c>
      <c r="J58" s="12"/>
      <c r="K58" s="12"/>
      <c r="L58" s="12">
        <v>72</v>
      </c>
      <c r="M58" s="12"/>
      <c r="N58" s="12"/>
      <c r="O58" s="12">
        <v>1</v>
      </c>
      <c r="P58" s="12">
        <v>1</v>
      </c>
      <c r="Q58" s="12">
        <v>1</v>
      </c>
      <c r="R58" s="12">
        <v>1</v>
      </c>
      <c r="S58" s="12"/>
      <c r="T58" s="12"/>
    </row>
    <row r="59" spans="2:20" ht="12.75" x14ac:dyDescent="0.2">
      <c r="B59" s="18"/>
      <c r="C59" s="8" t="s">
        <v>93</v>
      </c>
      <c r="D59" s="4"/>
      <c r="E59" s="12" t="s">
        <v>150</v>
      </c>
      <c r="F59" s="4"/>
      <c r="G59" s="12">
        <f t="shared" si="11"/>
        <v>211</v>
      </c>
      <c r="H59" s="12">
        <v>65</v>
      </c>
      <c r="I59" s="12">
        <f>M59*$M$7+N59*$N$7+O59*$O$7+P59*$P$7+Q59*$Q$7+R59*$R$7+S59*$S$7+T59*$T$7</f>
        <v>146</v>
      </c>
      <c r="J59" s="4"/>
      <c r="K59" s="12"/>
      <c r="L59" s="12">
        <v>146</v>
      </c>
      <c r="M59" s="12"/>
      <c r="N59" s="12">
        <v>1</v>
      </c>
      <c r="O59" s="12">
        <v>1</v>
      </c>
      <c r="P59" s="12">
        <v>1</v>
      </c>
      <c r="Q59" s="12">
        <v>1</v>
      </c>
      <c r="R59" s="12">
        <v>1</v>
      </c>
      <c r="S59" s="12">
        <v>1</v>
      </c>
      <c r="T59" s="12">
        <v>2</v>
      </c>
    </row>
    <row r="60" spans="2:20" ht="12.75" x14ac:dyDescent="0.2">
      <c r="B60" s="18"/>
      <c r="C60" s="8" t="s">
        <v>94</v>
      </c>
      <c r="D60" s="4"/>
      <c r="E60" s="12" t="s">
        <v>151</v>
      </c>
      <c r="F60" s="4"/>
      <c r="G60" s="12">
        <f t="shared" si="11"/>
        <v>206</v>
      </c>
      <c r="H60" s="12">
        <v>60</v>
      </c>
      <c r="I60" s="16">
        <f>M60*$M$7+N60*$N$7+O60*$O$7+P60*$P$7+Q60*$Q$7+R60*$R$7+S60*$S$7+T60*$T$7</f>
        <v>146</v>
      </c>
      <c r="J60" s="12"/>
      <c r="K60" s="12">
        <v>146</v>
      </c>
      <c r="L60" s="12"/>
      <c r="M60" s="12"/>
      <c r="N60" s="12"/>
      <c r="O60" s="12">
        <v>1</v>
      </c>
      <c r="P60" s="12">
        <v>1</v>
      </c>
      <c r="Q60" s="12">
        <v>1</v>
      </c>
      <c r="R60" s="12">
        <v>2</v>
      </c>
      <c r="S60" s="12">
        <v>1</v>
      </c>
      <c r="T60" s="12">
        <v>2</v>
      </c>
    </row>
    <row r="61" spans="2:20" ht="12.75" x14ac:dyDescent="0.2">
      <c r="B61" s="18"/>
      <c r="C61" s="8" t="s">
        <v>107</v>
      </c>
      <c r="D61" s="12"/>
      <c r="E61" s="12">
        <v>2</v>
      </c>
      <c r="F61" s="12"/>
      <c r="G61" s="12">
        <f t="shared" si="11"/>
        <v>52</v>
      </c>
      <c r="H61" s="12">
        <v>16</v>
      </c>
      <c r="I61" s="16">
        <f>M61*$M$7+N61*$N$7+O61*$O$7+P61*$P$7+Q61*$Q$7+R61*$R$7+S61*$S$7+T61*$T$7</f>
        <v>36</v>
      </c>
      <c r="J61" s="12"/>
      <c r="K61" s="12"/>
      <c r="L61" s="12">
        <v>36</v>
      </c>
      <c r="M61" s="12">
        <v>1</v>
      </c>
      <c r="N61" s="12">
        <v>1</v>
      </c>
      <c r="O61" s="12"/>
      <c r="P61" s="12"/>
      <c r="Q61" s="12"/>
      <c r="R61" s="12"/>
      <c r="S61" s="12"/>
      <c r="T61" s="12"/>
    </row>
    <row r="62" spans="2:20" ht="28.5" customHeight="1" x14ac:dyDescent="0.2">
      <c r="B62" s="12"/>
      <c r="C62" s="11" t="s">
        <v>71</v>
      </c>
      <c r="D62" s="12"/>
      <c r="E62" s="12"/>
      <c r="F62" s="12"/>
      <c r="G62" s="12"/>
      <c r="H62" s="12"/>
      <c r="I62" s="12"/>
      <c r="J62" s="12"/>
      <c r="K62" s="12"/>
      <c r="L62" s="12"/>
      <c r="M62" s="4">
        <f>SUM(M53:M61)</f>
        <v>10</v>
      </c>
      <c r="N62" s="4">
        <f t="shared" ref="N62:T62" si="13">SUM(N53:N61)</f>
        <v>10</v>
      </c>
      <c r="O62" s="4">
        <f t="shared" si="13"/>
        <v>12</v>
      </c>
      <c r="P62" s="4">
        <f t="shared" si="13"/>
        <v>12</v>
      </c>
      <c r="Q62" s="4">
        <f t="shared" si="13"/>
        <v>12</v>
      </c>
      <c r="R62" s="4">
        <f t="shared" si="13"/>
        <v>13</v>
      </c>
      <c r="S62" s="4">
        <f t="shared" si="13"/>
        <v>13</v>
      </c>
      <c r="T62" s="4">
        <f t="shared" si="13"/>
        <v>15</v>
      </c>
    </row>
    <row r="63" spans="2:20" ht="43.5" customHeight="1" x14ac:dyDescent="0.2">
      <c r="B63" s="4" t="s">
        <v>89</v>
      </c>
      <c r="C63" s="9" t="s">
        <v>90</v>
      </c>
      <c r="D63" s="4"/>
      <c r="E63" s="4"/>
      <c r="F63" s="4"/>
      <c r="G63" s="4">
        <f>H63+I63</f>
        <v>412</v>
      </c>
      <c r="H63" s="4">
        <f>H64+H65+H66</f>
        <v>143</v>
      </c>
      <c r="I63" s="4">
        <f>I64+I65+I66</f>
        <v>269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</row>
    <row r="64" spans="2:20" ht="57" customHeight="1" x14ac:dyDescent="0.2">
      <c r="B64" s="12" t="s">
        <v>91</v>
      </c>
      <c r="C64" s="8" t="s">
        <v>92</v>
      </c>
      <c r="D64" s="12">
        <v>7</v>
      </c>
      <c r="E64" s="12">
        <v>6</v>
      </c>
      <c r="F64" s="12" t="s">
        <v>159</v>
      </c>
      <c r="G64" s="12">
        <v>192</v>
      </c>
      <c r="H64" s="12">
        <v>69</v>
      </c>
      <c r="I64" s="12">
        <f>M64*$M$7+N64*$N$7+O64*$O$7+P64*$P$7+Q64*$Q$7+R64*$R$7+S64*$S$7+T64*$T$7</f>
        <v>123</v>
      </c>
      <c r="J64" s="12">
        <v>123</v>
      </c>
      <c r="K64" s="12"/>
      <c r="L64" s="12"/>
      <c r="M64" s="12"/>
      <c r="N64" s="12"/>
      <c r="O64" s="12"/>
      <c r="P64" s="12"/>
      <c r="Q64" s="12">
        <v>2</v>
      </c>
      <c r="R64" s="12">
        <v>2</v>
      </c>
      <c r="S64" s="12">
        <v>2</v>
      </c>
      <c r="T64" s="12">
        <v>1</v>
      </c>
    </row>
    <row r="65" spans="2:21" ht="12.75" x14ac:dyDescent="0.2">
      <c r="B65" s="18"/>
      <c r="C65" s="8" t="s">
        <v>96</v>
      </c>
      <c r="D65" s="12"/>
      <c r="E65" s="12"/>
      <c r="F65" s="12">
        <v>2</v>
      </c>
      <c r="G65" s="12">
        <f>H65+I65</f>
        <v>108</v>
      </c>
      <c r="H65" s="12">
        <v>36</v>
      </c>
      <c r="I65" s="16">
        <f>M65*$M$7+N65*$N$7+O65*$O$7+P65*$P$7+Q65*$Q$7+R65*$R$7+S65*$S$7+T65*$T$7</f>
        <v>72</v>
      </c>
      <c r="J65" s="12">
        <v>72</v>
      </c>
      <c r="K65" s="12"/>
      <c r="L65" s="12"/>
      <c r="M65" s="12">
        <v>2</v>
      </c>
      <c r="N65" s="12">
        <v>2</v>
      </c>
      <c r="O65" s="12"/>
      <c r="P65" s="12"/>
      <c r="Q65" s="12"/>
      <c r="R65" s="12"/>
      <c r="S65" s="12"/>
      <c r="T65" s="12"/>
    </row>
    <row r="66" spans="2:21" ht="25.5" x14ac:dyDescent="0.2">
      <c r="B66" s="18"/>
      <c r="C66" s="8" t="s">
        <v>99</v>
      </c>
      <c r="D66" s="12"/>
      <c r="E66" s="12">
        <v>8</v>
      </c>
      <c r="F66" s="12">
        <v>6</v>
      </c>
      <c r="G66" s="12">
        <f>H66+I66</f>
        <v>112</v>
      </c>
      <c r="H66" s="12">
        <v>38</v>
      </c>
      <c r="I66" s="16">
        <f>M66*$M$7+N66*$N$7+O66*$O$7+P66*$P$7+Q66*$Q$7+R66*$R$7+S66*$S$7+T66*$T$7</f>
        <v>74</v>
      </c>
      <c r="J66" s="12">
        <v>74</v>
      </c>
      <c r="K66" s="12"/>
      <c r="L66" s="12"/>
      <c r="M66" s="12"/>
      <c r="N66" s="12"/>
      <c r="O66" s="12"/>
      <c r="P66" s="12"/>
      <c r="Q66" s="12"/>
      <c r="R66" s="12">
        <v>1</v>
      </c>
      <c r="S66" s="12">
        <v>1</v>
      </c>
      <c r="T66" s="12">
        <v>2</v>
      </c>
    </row>
    <row r="67" spans="2:21" ht="28.5" customHeight="1" x14ac:dyDescent="0.2">
      <c r="B67" s="12"/>
      <c r="C67" s="11" t="s">
        <v>71</v>
      </c>
      <c r="D67" s="12"/>
      <c r="E67" s="12"/>
      <c r="F67" s="12"/>
      <c r="G67" s="12"/>
      <c r="H67" s="12"/>
      <c r="I67" s="12"/>
      <c r="J67" s="12"/>
      <c r="K67" s="12"/>
      <c r="L67" s="12"/>
      <c r="M67" s="4">
        <f>SUM(M64:M66)</f>
        <v>2</v>
      </c>
      <c r="N67" s="4">
        <f t="shared" ref="N67:T67" si="14">SUM(N64:N66)</f>
        <v>2</v>
      </c>
      <c r="O67" s="4">
        <f t="shared" si="14"/>
        <v>0</v>
      </c>
      <c r="P67" s="4">
        <f t="shared" si="14"/>
        <v>0</v>
      </c>
      <c r="Q67" s="4">
        <f t="shared" si="14"/>
        <v>2</v>
      </c>
      <c r="R67" s="4">
        <f t="shared" si="14"/>
        <v>3</v>
      </c>
      <c r="S67" s="4">
        <f t="shared" si="14"/>
        <v>3</v>
      </c>
      <c r="T67" s="4">
        <f t="shared" si="14"/>
        <v>3</v>
      </c>
    </row>
    <row r="68" spans="2:21" ht="42.75" customHeight="1" x14ac:dyDescent="0.2">
      <c r="B68" s="12"/>
      <c r="C68" s="11" t="s">
        <v>108</v>
      </c>
      <c r="D68" s="12"/>
      <c r="E68" s="12"/>
      <c r="F68" s="12"/>
      <c r="G68" s="12"/>
      <c r="H68" s="12"/>
      <c r="I68" s="12"/>
      <c r="J68" s="12"/>
      <c r="K68" s="12"/>
      <c r="L68" s="12"/>
      <c r="M68" s="4">
        <f t="shared" ref="M68:T68" si="15">SUM(M59:M67)</f>
        <v>15</v>
      </c>
      <c r="N68" s="4">
        <f t="shared" si="15"/>
        <v>16</v>
      </c>
      <c r="O68" s="4">
        <f t="shared" si="15"/>
        <v>14</v>
      </c>
      <c r="P68" s="4">
        <f t="shared" si="15"/>
        <v>14</v>
      </c>
      <c r="Q68" s="4">
        <f t="shared" si="15"/>
        <v>18</v>
      </c>
      <c r="R68" s="4">
        <f t="shared" si="15"/>
        <v>22</v>
      </c>
      <c r="S68" s="4">
        <f t="shared" si="15"/>
        <v>21</v>
      </c>
      <c r="T68" s="4">
        <f t="shared" si="15"/>
        <v>25</v>
      </c>
    </row>
    <row r="69" spans="2:21" ht="28.5" customHeight="1" x14ac:dyDescent="0.2">
      <c r="B69" s="12"/>
      <c r="C69" s="9" t="s">
        <v>109</v>
      </c>
      <c r="D69" s="4"/>
      <c r="E69" s="4"/>
      <c r="F69" s="4"/>
      <c r="G69" s="4">
        <f>H69+I69</f>
        <v>7128</v>
      </c>
      <c r="H69" s="4">
        <f>H9</f>
        <v>2385</v>
      </c>
      <c r="I69" s="4">
        <f>I9</f>
        <v>4743</v>
      </c>
      <c r="J69" s="12"/>
      <c r="K69" s="12"/>
      <c r="L69" s="12"/>
      <c r="M69" s="4">
        <f t="shared" ref="M69:T69" si="16">M16+M20+M33+M41+M51+M62+M67+M68+M76</f>
        <v>51</v>
      </c>
      <c r="N69" s="4">
        <f t="shared" si="16"/>
        <v>51.5</v>
      </c>
      <c r="O69" s="4">
        <f t="shared" si="16"/>
        <v>50</v>
      </c>
      <c r="P69" s="4">
        <f t="shared" si="16"/>
        <v>50</v>
      </c>
      <c r="Q69" s="4">
        <f t="shared" si="16"/>
        <v>54</v>
      </c>
      <c r="R69" s="4">
        <f t="shared" si="16"/>
        <v>58</v>
      </c>
      <c r="S69" s="4">
        <f t="shared" si="16"/>
        <v>57</v>
      </c>
      <c r="T69" s="4">
        <f t="shared" si="16"/>
        <v>61</v>
      </c>
    </row>
    <row r="70" spans="2:21" ht="28.5" customHeight="1" x14ac:dyDescent="0.2">
      <c r="B70" s="12"/>
      <c r="C70" s="8" t="s">
        <v>110</v>
      </c>
      <c r="D70" s="4"/>
      <c r="E70" s="4"/>
      <c r="F70" s="4"/>
      <c r="G70" s="4"/>
      <c r="H70" s="4"/>
      <c r="I70" s="4"/>
      <c r="J70" s="12"/>
      <c r="K70" s="12"/>
      <c r="L70" s="12"/>
      <c r="M70" s="4">
        <v>54</v>
      </c>
      <c r="N70" s="4">
        <v>54</v>
      </c>
      <c r="O70" s="4">
        <v>54</v>
      </c>
      <c r="P70" s="4">
        <v>54</v>
      </c>
      <c r="Q70" s="4">
        <v>54</v>
      </c>
      <c r="R70" s="4">
        <v>54</v>
      </c>
      <c r="S70" s="4">
        <v>54</v>
      </c>
      <c r="T70" s="4">
        <v>54</v>
      </c>
    </row>
    <row r="71" spans="2:21" ht="43.5" customHeight="1" x14ac:dyDescent="0.2">
      <c r="B71" s="4"/>
      <c r="C71" s="9" t="s">
        <v>164</v>
      </c>
      <c r="D71" s="4"/>
      <c r="E71" s="4"/>
      <c r="F71" s="4"/>
      <c r="G71" s="4">
        <f>H71+I71</f>
        <v>705</v>
      </c>
      <c r="H71" s="4">
        <v>80</v>
      </c>
      <c r="I71" s="4">
        <f>I72+I77</f>
        <v>625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5"/>
    </row>
    <row r="72" spans="2:21" ht="14.25" customHeight="1" x14ac:dyDescent="0.2">
      <c r="B72" s="4" t="s">
        <v>111</v>
      </c>
      <c r="C72" s="9" t="s">
        <v>112</v>
      </c>
      <c r="D72" s="4"/>
      <c r="E72" s="7"/>
      <c r="F72" s="4"/>
      <c r="G72" s="4">
        <f>H72+I72</f>
        <v>435</v>
      </c>
      <c r="H72" s="4">
        <v>40</v>
      </c>
      <c r="I72" s="7">
        <f>I73+I74+I75</f>
        <v>395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5"/>
    </row>
    <row r="73" spans="2:21" ht="42.75" customHeight="1" x14ac:dyDescent="0.2">
      <c r="B73" s="12" t="s">
        <v>113</v>
      </c>
      <c r="C73" s="8" t="s">
        <v>114</v>
      </c>
      <c r="D73" s="12"/>
      <c r="E73" s="12"/>
      <c r="F73" s="12"/>
      <c r="G73" s="16">
        <f t="shared" ref="G73:G80" si="17">H73+I73</f>
        <v>157</v>
      </c>
      <c r="H73" s="12">
        <v>14</v>
      </c>
      <c r="I73" s="12">
        <f>M73*$M$7+N73*$N$7+O73*$O$7+P73*$P$7+Q73*$Q$7+R73*$R$7+S73*$S$7+T73*$T$7</f>
        <v>143</v>
      </c>
      <c r="J73" s="12"/>
      <c r="K73" s="12"/>
      <c r="L73" s="12"/>
      <c r="M73" s="12">
        <v>1</v>
      </c>
      <c r="N73" s="12">
        <v>1</v>
      </c>
      <c r="O73" s="12">
        <v>1</v>
      </c>
      <c r="P73" s="12">
        <v>1</v>
      </c>
      <c r="Q73" s="12">
        <v>1</v>
      </c>
      <c r="R73" s="12">
        <v>1</v>
      </c>
      <c r="S73" s="12">
        <v>1</v>
      </c>
      <c r="T73" s="12">
        <v>1</v>
      </c>
    </row>
    <row r="74" spans="2:21" ht="42.75" customHeight="1" x14ac:dyDescent="0.2">
      <c r="B74" s="12" t="s">
        <v>115</v>
      </c>
      <c r="C74" s="8" t="s">
        <v>116</v>
      </c>
      <c r="D74" s="12"/>
      <c r="E74" s="12"/>
      <c r="F74" s="12"/>
      <c r="G74" s="16">
        <f t="shared" si="17"/>
        <v>140</v>
      </c>
      <c r="H74" s="12">
        <v>14</v>
      </c>
      <c r="I74" s="16">
        <f t="shared" ref="I74" si="18">M74*$M$7+N74*$N$7+O74*$O$7+P74*$P$7+Q74*$Q$7+R74*$R$7+S74*$S$7+T74*$T$7</f>
        <v>126</v>
      </c>
      <c r="J74" s="12"/>
      <c r="K74" s="12"/>
      <c r="L74" s="12"/>
      <c r="M74" s="12"/>
      <c r="N74" s="12"/>
      <c r="O74" s="12">
        <v>1</v>
      </c>
      <c r="P74" s="12">
        <v>1</v>
      </c>
      <c r="Q74" s="12">
        <v>1</v>
      </c>
      <c r="R74" s="12">
        <v>1</v>
      </c>
      <c r="S74" s="12">
        <v>1</v>
      </c>
      <c r="T74" s="12">
        <v>2</v>
      </c>
    </row>
    <row r="75" spans="2:21" ht="28.5" customHeight="1" x14ac:dyDescent="0.2">
      <c r="B75" s="12" t="s">
        <v>117</v>
      </c>
      <c r="C75" s="8" t="s">
        <v>118</v>
      </c>
      <c r="D75" s="12"/>
      <c r="E75" s="12"/>
      <c r="F75" s="12"/>
      <c r="G75" s="16">
        <f t="shared" si="17"/>
        <v>138</v>
      </c>
      <c r="H75" s="12">
        <v>12</v>
      </c>
      <c r="I75" s="16">
        <f>M75*$M$7+N75*$N$7+O75*$O$7+P75*$P$7+Q75*$Q$7+R75*$R$7+S75*$S$7+T75*$T$7</f>
        <v>126</v>
      </c>
      <c r="J75" s="12"/>
      <c r="K75" s="12"/>
      <c r="L75" s="12"/>
      <c r="M75" s="12"/>
      <c r="N75" s="12"/>
      <c r="O75" s="12">
        <v>1</v>
      </c>
      <c r="P75" s="12">
        <v>1</v>
      </c>
      <c r="Q75" s="12">
        <v>1</v>
      </c>
      <c r="R75" s="12">
        <v>1</v>
      </c>
      <c r="S75" s="12">
        <v>1</v>
      </c>
      <c r="T75" s="12">
        <v>2</v>
      </c>
    </row>
    <row r="76" spans="2:21" ht="28.5" customHeight="1" x14ac:dyDescent="0.2">
      <c r="B76" s="12"/>
      <c r="C76" s="11" t="s">
        <v>119</v>
      </c>
      <c r="D76" s="12"/>
      <c r="E76" s="12"/>
      <c r="F76" s="12"/>
      <c r="G76" s="16"/>
      <c r="H76" s="4"/>
      <c r="I76" s="12"/>
      <c r="J76" s="12"/>
      <c r="K76" s="12"/>
      <c r="L76" s="12"/>
      <c r="M76" s="4">
        <f>SUM(M73:M75)</f>
        <v>1</v>
      </c>
      <c r="N76" s="4">
        <f t="shared" ref="N76:T76" si="19">SUM(N73:N75)</f>
        <v>1</v>
      </c>
      <c r="O76" s="4">
        <f t="shared" si="19"/>
        <v>3</v>
      </c>
      <c r="P76" s="4">
        <f t="shared" si="19"/>
        <v>3</v>
      </c>
      <c r="Q76" s="4">
        <f t="shared" si="19"/>
        <v>3</v>
      </c>
      <c r="R76" s="4">
        <f t="shared" si="19"/>
        <v>3</v>
      </c>
      <c r="S76" s="4">
        <f t="shared" si="19"/>
        <v>3</v>
      </c>
      <c r="T76" s="4">
        <f t="shared" si="19"/>
        <v>5</v>
      </c>
    </row>
    <row r="77" spans="2:21" ht="28.5" customHeight="1" x14ac:dyDescent="0.2">
      <c r="B77" s="4" t="s">
        <v>120</v>
      </c>
      <c r="C77" s="9" t="s">
        <v>165</v>
      </c>
      <c r="D77" s="4"/>
      <c r="E77" s="4"/>
      <c r="F77" s="4"/>
      <c r="G77" s="4">
        <f t="shared" si="17"/>
        <v>270</v>
      </c>
      <c r="H77" s="4">
        <v>40</v>
      </c>
      <c r="I77" s="4">
        <f>I78+I79+I80</f>
        <v>230</v>
      </c>
      <c r="J77" s="4"/>
      <c r="K77" s="4"/>
      <c r="L77" s="4"/>
      <c r="M77" s="7"/>
      <c r="N77" s="7"/>
      <c r="O77" s="7"/>
      <c r="P77" s="7"/>
      <c r="Q77" s="7"/>
      <c r="R77" s="7"/>
      <c r="S77" s="7"/>
      <c r="T77" s="7"/>
      <c r="U77" s="5"/>
    </row>
    <row r="78" spans="2:21" ht="14.25" customHeight="1" x14ac:dyDescent="0.2">
      <c r="B78" s="12" t="s">
        <v>121</v>
      </c>
      <c r="C78" s="8" t="s">
        <v>122</v>
      </c>
      <c r="D78" s="12"/>
      <c r="E78" s="12"/>
      <c r="F78" s="12"/>
      <c r="G78" s="16">
        <f t="shared" si="17"/>
        <v>81</v>
      </c>
      <c r="H78" s="12">
        <v>10</v>
      </c>
      <c r="I78" s="12">
        <f>M78*$M$7+N78*$N$7+O78*$O$7+P78*$P$7+Q78*$Q$7+R78*$R$7+S78*$S$7+T78*$T$7</f>
        <v>71</v>
      </c>
      <c r="J78" s="12"/>
      <c r="K78" s="12"/>
      <c r="L78" s="12"/>
      <c r="M78" s="4"/>
      <c r="N78" s="4"/>
      <c r="O78" s="4"/>
      <c r="P78" s="4"/>
      <c r="Q78" s="12">
        <v>1</v>
      </c>
      <c r="R78" s="12">
        <v>1</v>
      </c>
      <c r="S78" s="12">
        <v>1</v>
      </c>
      <c r="T78" s="12">
        <v>1</v>
      </c>
    </row>
    <row r="79" spans="2:21" ht="28.5" customHeight="1" x14ac:dyDescent="0.2">
      <c r="B79" s="12" t="s">
        <v>123</v>
      </c>
      <c r="C79" s="8" t="s">
        <v>124</v>
      </c>
      <c r="D79" s="12"/>
      <c r="E79" s="12"/>
      <c r="F79" s="12"/>
      <c r="G79" s="16">
        <f t="shared" si="17"/>
        <v>139</v>
      </c>
      <c r="H79" s="12">
        <v>15</v>
      </c>
      <c r="I79" s="12">
        <f>M79*$M$7+N79*$N$7+O79*$O$7+P79*$P$7+Q79*$Q$7+R79*$R$7+S79*$S$7+T79*$T$7</f>
        <v>124</v>
      </c>
      <c r="J79" s="12"/>
      <c r="K79" s="12"/>
      <c r="L79" s="12"/>
      <c r="M79" s="12">
        <v>1</v>
      </c>
      <c r="N79" s="12">
        <v>1</v>
      </c>
      <c r="O79" s="12">
        <v>1</v>
      </c>
      <c r="P79" s="12">
        <v>1</v>
      </c>
      <c r="Q79" s="12">
        <v>1</v>
      </c>
      <c r="R79" s="12">
        <v>1</v>
      </c>
      <c r="S79" s="12">
        <v>1</v>
      </c>
      <c r="T79" s="12"/>
    </row>
    <row r="80" spans="2:21" ht="27.75" customHeight="1" x14ac:dyDescent="0.2">
      <c r="B80" s="12" t="s">
        <v>125</v>
      </c>
      <c r="C80" s="8" t="s">
        <v>166</v>
      </c>
      <c r="D80" s="12"/>
      <c r="E80" s="12"/>
      <c r="F80" s="12"/>
      <c r="G80" s="16">
        <f t="shared" si="17"/>
        <v>50</v>
      </c>
      <c r="H80" s="12">
        <v>15</v>
      </c>
      <c r="I80" s="12">
        <f>M80*$M$7+N80*$N$7+O80*$O$7+P80*$P$7+Q80*$Q$7+R80*$R$7+S80*$S$7+T80*$T$7</f>
        <v>35</v>
      </c>
      <c r="J80" s="12"/>
      <c r="K80" s="12"/>
      <c r="L80" s="12"/>
      <c r="M80" s="12"/>
      <c r="N80" s="12"/>
      <c r="O80" s="12"/>
      <c r="P80" s="12"/>
      <c r="Q80" s="12"/>
      <c r="R80" s="12"/>
      <c r="S80" s="12">
        <v>1</v>
      </c>
      <c r="T80" s="12">
        <v>1</v>
      </c>
    </row>
    <row r="81" spans="2:20" ht="42.75" customHeight="1" x14ac:dyDescent="0.2">
      <c r="B81" s="12"/>
      <c r="C81" s="10" t="s">
        <v>126</v>
      </c>
      <c r="D81" s="12"/>
      <c r="E81" s="12"/>
      <c r="F81" s="12"/>
      <c r="G81" s="4"/>
      <c r="H81" s="4"/>
      <c r="I81" s="12"/>
      <c r="J81" s="12"/>
      <c r="K81" s="12"/>
      <c r="L81" s="12"/>
      <c r="M81" s="4">
        <f>SUM(M78:M80)</f>
        <v>1</v>
      </c>
      <c r="N81" s="4">
        <f t="shared" ref="N81:T81" si="20">SUM(N78:N80)</f>
        <v>1</v>
      </c>
      <c r="O81" s="4">
        <f t="shared" si="20"/>
        <v>1</v>
      </c>
      <c r="P81" s="4">
        <f t="shared" si="20"/>
        <v>1</v>
      </c>
      <c r="Q81" s="4">
        <f t="shared" si="20"/>
        <v>2</v>
      </c>
      <c r="R81" s="4">
        <f t="shared" si="20"/>
        <v>2</v>
      </c>
      <c r="S81" s="4">
        <f t="shared" si="20"/>
        <v>3</v>
      </c>
      <c r="T81" s="4">
        <f t="shared" si="20"/>
        <v>2</v>
      </c>
    </row>
    <row r="82" spans="2:20" ht="28.5" customHeight="1" x14ac:dyDescent="0.2">
      <c r="B82" s="4" t="s">
        <v>127</v>
      </c>
      <c r="C82" s="9" t="s">
        <v>128</v>
      </c>
      <c r="D82" s="7"/>
      <c r="E82" s="4"/>
      <c r="F82" s="4"/>
      <c r="G82" s="4" t="s">
        <v>129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2:20" ht="14.25" customHeight="1" x14ac:dyDescent="0.2">
      <c r="B83" s="4" t="s">
        <v>130</v>
      </c>
      <c r="C83" s="9" t="s">
        <v>131</v>
      </c>
      <c r="D83" s="7"/>
      <c r="E83" s="4"/>
      <c r="F83" s="4"/>
      <c r="G83" s="4" t="s">
        <v>163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2:20" ht="27.75" customHeight="1" x14ac:dyDescent="0.2">
      <c r="B84" s="4" t="s">
        <v>132</v>
      </c>
      <c r="C84" s="9" t="s">
        <v>133</v>
      </c>
      <c r="D84" s="7"/>
      <c r="E84" s="4"/>
      <c r="F84" s="4"/>
      <c r="G84" s="4" t="s">
        <v>129</v>
      </c>
      <c r="H84" s="4"/>
      <c r="I84" s="4"/>
      <c r="J84" s="12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2:20" ht="27.75" customHeight="1" x14ac:dyDescent="0.2">
      <c r="B85" s="12" t="s">
        <v>134</v>
      </c>
      <c r="C85" s="8" t="s">
        <v>135</v>
      </c>
      <c r="D85" s="3"/>
      <c r="E85" s="12"/>
      <c r="F85" s="12"/>
      <c r="G85" s="14" t="s">
        <v>138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</row>
    <row r="86" spans="2:20" ht="28.5" customHeight="1" x14ac:dyDescent="0.2">
      <c r="B86" s="12" t="s">
        <v>136</v>
      </c>
      <c r="C86" s="8" t="s">
        <v>137</v>
      </c>
      <c r="D86" s="3"/>
      <c r="E86" s="12"/>
      <c r="F86" s="12"/>
      <c r="G86" s="15" t="s">
        <v>141</v>
      </c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</row>
    <row r="87" spans="2:20" ht="14.25" customHeight="1" x14ac:dyDescent="0.2">
      <c r="B87" s="3" t="s">
        <v>139</v>
      </c>
      <c r="C87" s="6" t="s">
        <v>140</v>
      </c>
      <c r="D87" s="3"/>
      <c r="E87" s="12"/>
      <c r="F87" s="12"/>
      <c r="G87" s="3" t="s">
        <v>141</v>
      </c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</row>
    <row r="88" spans="2:20" ht="14.25" customHeight="1" x14ac:dyDescent="0.2">
      <c r="B88" s="3"/>
      <c r="C88" s="6" t="s">
        <v>142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2:20" ht="14.25" customHeight="1" x14ac:dyDescent="0.2">
      <c r="B89" s="3"/>
      <c r="C89" s="6"/>
      <c r="D89" s="3"/>
      <c r="E89" s="3"/>
      <c r="F89" s="3"/>
      <c r="G89" s="3"/>
      <c r="H89" s="3"/>
      <c r="I89" s="3"/>
      <c r="J89" s="3"/>
      <c r="K89" s="3"/>
      <c r="L89" s="3" t="s">
        <v>143</v>
      </c>
      <c r="M89" s="13" t="s">
        <v>162</v>
      </c>
      <c r="N89" s="13">
        <v>4</v>
      </c>
      <c r="O89" s="13">
        <v>3</v>
      </c>
      <c r="P89" s="13">
        <v>4</v>
      </c>
      <c r="Q89" s="13">
        <v>2</v>
      </c>
      <c r="R89" s="13">
        <v>5</v>
      </c>
      <c r="S89" s="13">
        <v>3</v>
      </c>
      <c r="T89" s="13">
        <v>3</v>
      </c>
    </row>
    <row r="90" spans="2:20" ht="14.25" customHeight="1" x14ac:dyDescent="0.2">
      <c r="B90" s="3"/>
      <c r="C90" s="6"/>
      <c r="D90" s="3"/>
      <c r="E90" s="3"/>
      <c r="F90" s="3"/>
      <c r="G90" s="3"/>
      <c r="H90" s="3"/>
      <c r="I90" s="3"/>
      <c r="J90" s="3"/>
      <c r="K90" s="3"/>
      <c r="L90" s="3" t="s">
        <v>144</v>
      </c>
      <c r="M90" s="13">
        <v>3</v>
      </c>
      <c r="N90" s="13">
        <v>7</v>
      </c>
      <c r="O90" s="13">
        <v>2</v>
      </c>
      <c r="P90" s="13">
        <v>5</v>
      </c>
      <c r="Q90" s="13">
        <v>4</v>
      </c>
      <c r="R90" s="13">
        <v>5</v>
      </c>
      <c r="S90" s="13">
        <v>4</v>
      </c>
      <c r="T90" s="13">
        <v>6</v>
      </c>
    </row>
    <row r="91" spans="2:20" ht="28.5" customHeight="1" x14ac:dyDescent="0.2">
      <c r="B91" s="3"/>
      <c r="C91" s="6"/>
      <c r="D91" s="3"/>
      <c r="E91" s="3"/>
      <c r="F91" s="3"/>
      <c r="G91" s="3"/>
      <c r="H91" s="3"/>
      <c r="I91" s="3"/>
      <c r="J91" s="3"/>
      <c r="K91" s="3"/>
      <c r="L91" s="3" t="s">
        <v>145</v>
      </c>
      <c r="M91" s="13">
        <v>1</v>
      </c>
      <c r="N91" s="13">
        <v>6</v>
      </c>
      <c r="O91" s="13">
        <v>3</v>
      </c>
      <c r="P91" s="13">
        <v>4</v>
      </c>
      <c r="Q91" s="13">
        <v>2</v>
      </c>
      <c r="R91" s="13">
        <v>3</v>
      </c>
      <c r="S91" s="13">
        <v>2</v>
      </c>
      <c r="T91" s="13">
        <v>5</v>
      </c>
    </row>
  </sheetData>
  <mergeCells count="3">
    <mergeCell ref="I5:L5"/>
    <mergeCell ref="J6:L6"/>
    <mergeCell ref="M5:T5"/>
  </mergeCells>
  <pageMargins left="0.7" right="0.7" top="0.75" bottom="0.75" header="0.3" footer="0.3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Рабочий стол</dc:creator>
  <cp:lastModifiedBy>Irina</cp:lastModifiedBy>
  <cp:lastPrinted>2017-06-28T23:21:57Z</cp:lastPrinted>
  <dcterms:created xsi:type="dcterms:W3CDTF">2015-02-25T01:44:58Z</dcterms:created>
  <dcterms:modified xsi:type="dcterms:W3CDTF">2018-05-04T04:56:06Z</dcterms:modified>
</cp:coreProperties>
</file>